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ellimages.xml" ContentType="application/vnd.wps-officedocument.cellim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486E7E04-B862-462A-B8A3-68E8D1F3A0DB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Carbon Series" sheetId="1" r:id="rId1"/>
    <sheet name="Nano Ceramic Series" sheetId="2" r:id="rId2"/>
    <sheet name="5G HD Series" sheetId="3" r:id="rId3"/>
    <sheet name="Nano Pro 99% IRR" sheetId="8" r:id="rId4"/>
    <sheet name="Magnetron Sputtering Series" sheetId="4" r:id="rId5"/>
    <sheet name="Security Film" sheetId="7" r:id="rId6"/>
    <sheet name="Chameleon Series" sheetId="5" r:id="rId7"/>
    <sheet name="Architectural Series" sheetId="6" r:id="rId8"/>
  </sheets>
  <definedNames>
    <definedName name="_xlnm._FilterDatabase" localSheetId="0" hidden="1">'Carbon Series'!$A$1:$N$15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2" i="6" l="1"/>
  <c r="C11" i="6"/>
  <c r="C10" i="6"/>
  <c r="C9" i="6"/>
  <c r="C8" i="6"/>
  <c r="C7" i="6"/>
  <c r="C6" i="6"/>
  <c r="C5" i="6"/>
  <c r="C4" i="6"/>
  <c r="C3" i="6"/>
  <c r="C2" i="6"/>
  <c r="C5" i="5"/>
  <c r="C4" i="5"/>
  <c r="C3" i="5"/>
  <c r="C2" i="5"/>
  <c r="C5" i="7"/>
  <c r="C4" i="7"/>
  <c r="C3" i="7"/>
  <c r="C2" i="7"/>
  <c r="C7" i="4"/>
  <c r="C6" i="4"/>
  <c r="C5" i="4"/>
  <c r="C4" i="4"/>
  <c r="C3" i="4"/>
  <c r="C2" i="4"/>
  <c r="C5" i="8"/>
  <c r="C7" i="3"/>
  <c r="C6" i="3"/>
  <c r="C5" i="3"/>
  <c r="C4" i="3"/>
  <c r="C3" i="3"/>
  <c r="C2" i="3"/>
  <c r="C10" i="2"/>
  <c r="C9" i="2"/>
  <c r="C8" i="2"/>
  <c r="C7" i="2"/>
  <c r="C6" i="2"/>
  <c r="C5" i="2"/>
  <c r="C4" i="2"/>
  <c r="C3" i="2"/>
  <c r="C2" i="2"/>
  <c r="C15" i="1"/>
  <c r="C14" i="1"/>
  <c r="C13" i="1"/>
  <c r="C12" i="1"/>
  <c r="C11" i="1"/>
  <c r="C10" i="1"/>
  <c r="C9" i="1"/>
  <c r="C8" i="1"/>
  <c r="C7" i="1"/>
</calcChain>
</file>

<file path=xl/cellimages.xml><?xml version="1.0" encoding="utf-8"?>
<etc:cellImages xmlns:xdr="http://schemas.openxmlformats.org/drawingml/2006/spreadsheetDrawing" xmlns:r="http://schemas.openxmlformats.org/officeDocument/2006/relationships" xmlns:a="http://schemas.openxmlformats.org/drawingml/2006/main" xmlns:etc="http://www.wps.cn/officeDocument/2017/etCustomData">
  <etc:cellImage>
    <xdr:pic>
      <xdr:nvPicPr>
        <xdr:cNvPr id="2" name="ID_09A9AB40E86149D0B13F90E3A136C21F" descr="955"/>
        <xdr:cNvPicPr/>
      </xdr:nvPicPr>
      <xdr:blipFill>
        <a:blip r:embed="rId1"/>
        <a:stretch>
          <a:fillRect/>
        </a:stretch>
      </xdr:blipFill>
      <xdr:spPr>
        <a:xfrm>
          <a:off x="0" y="0"/>
          <a:ext cx="5067300" cy="4648200"/>
        </a:xfrm>
        <a:prstGeom prst="rect">
          <a:avLst/>
        </a:prstGeom>
      </xdr:spPr>
    </xdr:pic>
  </etc:cellImage>
  <etc:cellImage>
    <xdr:pic>
      <xdr:nvPicPr>
        <xdr:cNvPr id="3" name="ID_64216D4E8E9A4FABA142FBBD545AC5DB" descr="AK50"/>
        <xdr:cNvPicPr/>
      </xdr:nvPicPr>
      <xdr:blipFill>
        <a:blip r:embed="rId2"/>
        <a:stretch>
          <a:fillRect/>
        </a:stretch>
      </xdr:blipFill>
      <xdr:spPr>
        <a:xfrm>
          <a:off x="0" y="0"/>
          <a:ext cx="10058400" cy="10058400"/>
        </a:xfrm>
        <a:prstGeom prst="rect">
          <a:avLst/>
        </a:prstGeom>
      </xdr:spPr>
    </xdr:pic>
  </etc:cellImage>
  <etc:cellImage>
    <xdr:pic>
      <xdr:nvPicPr>
        <xdr:cNvPr id="4" name="ID_F45C6E7EF19B40EAB4DC4AFDCDD59EAF" descr="AK35"/>
        <xdr:cNvPicPr/>
      </xdr:nvPicPr>
      <xdr:blipFill>
        <a:blip r:embed="rId3"/>
        <a:stretch>
          <a:fillRect/>
        </a:stretch>
      </xdr:blipFill>
      <xdr:spPr>
        <a:xfrm>
          <a:off x="0" y="0"/>
          <a:ext cx="10058400" cy="10058400"/>
        </a:xfrm>
        <a:prstGeom prst="rect">
          <a:avLst/>
        </a:prstGeom>
      </xdr:spPr>
    </xdr:pic>
  </etc:cellImage>
  <etc:cellImage>
    <xdr:pic>
      <xdr:nvPicPr>
        <xdr:cNvPr id="5" name="ID_D410C9260F7249A9B13080FB5678A459" descr="AK30"/>
        <xdr:cNvPicPr/>
      </xdr:nvPicPr>
      <xdr:blipFill>
        <a:blip r:embed="rId4"/>
        <a:stretch>
          <a:fillRect/>
        </a:stretch>
      </xdr:blipFill>
      <xdr:spPr>
        <a:xfrm>
          <a:off x="0" y="0"/>
          <a:ext cx="10058400" cy="10058400"/>
        </a:xfrm>
        <a:prstGeom prst="rect">
          <a:avLst/>
        </a:prstGeom>
      </xdr:spPr>
    </xdr:pic>
  </etc:cellImage>
  <etc:cellImage>
    <xdr:pic>
      <xdr:nvPicPr>
        <xdr:cNvPr id="6" name="ID_0CDF3FE8E2C549E0BAFB5A0720D9C349" descr="AK20"/>
        <xdr:cNvPicPr/>
      </xdr:nvPicPr>
      <xdr:blipFill>
        <a:blip r:embed="rId5"/>
        <a:stretch>
          <a:fillRect/>
        </a:stretch>
      </xdr:blipFill>
      <xdr:spPr>
        <a:xfrm>
          <a:off x="0" y="0"/>
          <a:ext cx="9217660" cy="9217660"/>
        </a:xfrm>
        <a:prstGeom prst="rect">
          <a:avLst/>
        </a:prstGeom>
      </xdr:spPr>
    </xdr:pic>
  </etc:cellImage>
  <etc:cellImage>
    <xdr:pic>
      <xdr:nvPicPr>
        <xdr:cNvPr id="7" name="ID_B82B69D782034A35AC043C731AFAB994" descr="AK15"/>
        <xdr:cNvPicPr/>
      </xdr:nvPicPr>
      <xdr:blipFill>
        <a:blip r:embed="rId6"/>
        <a:stretch>
          <a:fillRect/>
        </a:stretch>
      </xdr:blipFill>
      <xdr:spPr>
        <a:xfrm>
          <a:off x="0" y="0"/>
          <a:ext cx="9217660" cy="9217660"/>
        </a:xfrm>
        <a:prstGeom prst="rect">
          <a:avLst/>
        </a:prstGeom>
      </xdr:spPr>
    </xdr:pic>
  </etc:cellImage>
  <etc:cellImage>
    <xdr:pic>
      <xdr:nvPicPr>
        <xdr:cNvPr id="8" name="ID_482372B7054E40D28D16E5BE8E6E0444" descr="AK10"/>
        <xdr:cNvPicPr/>
      </xdr:nvPicPr>
      <xdr:blipFill>
        <a:blip r:embed="rId7"/>
        <a:stretch>
          <a:fillRect/>
        </a:stretch>
      </xdr:blipFill>
      <xdr:spPr>
        <a:xfrm>
          <a:off x="0" y="0"/>
          <a:ext cx="9217660" cy="9217660"/>
        </a:xfrm>
        <a:prstGeom prst="rect">
          <a:avLst/>
        </a:prstGeom>
      </xdr:spPr>
    </xdr:pic>
  </etc:cellImage>
  <etc:cellImage>
    <xdr:pic>
      <xdr:nvPicPr>
        <xdr:cNvPr id="9" name="ID_05F7FCA5FBF24E10889C83801360B1DC" descr="AK05"/>
        <xdr:cNvPicPr/>
      </xdr:nvPicPr>
      <xdr:blipFill>
        <a:blip r:embed="rId8"/>
        <a:stretch>
          <a:fillRect/>
        </a:stretch>
      </xdr:blipFill>
      <xdr:spPr>
        <a:xfrm>
          <a:off x="0" y="0"/>
          <a:ext cx="9217660" cy="9217660"/>
        </a:xfrm>
        <a:prstGeom prst="rect">
          <a:avLst/>
        </a:prstGeom>
      </xdr:spPr>
    </xdr:pic>
  </etc:cellImage>
  <etc:cellImage>
    <xdr:pic>
      <xdr:nvPicPr>
        <xdr:cNvPr id="10" name="ID_968CBDB0CA3C43EE9BF1A6A29964E8B7" descr="AK03"/>
        <xdr:cNvPicPr/>
      </xdr:nvPicPr>
      <xdr:blipFill>
        <a:blip r:embed="rId9"/>
        <a:stretch>
          <a:fillRect/>
        </a:stretch>
      </xdr:blipFill>
      <xdr:spPr>
        <a:xfrm>
          <a:off x="0" y="0"/>
          <a:ext cx="9217660" cy="9217660"/>
        </a:xfrm>
        <a:prstGeom prst="rect">
          <a:avLst/>
        </a:prstGeom>
      </xdr:spPr>
    </xdr:pic>
  </etc:cellImage>
  <etc:cellImage>
    <xdr:pic>
      <xdr:nvPicPr>
        <xdr:cNvPr id="11" name="ID_52747A9F1CAE4656A2AA9CBDB35D5D69" descr="K8099"/>
        <xdr:cNvPicPr/>
      </xdr:nvPicPr>
      <xdr:blipFill>
        <a:blip r:embed="rId10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12" name="ID_166F56564ABE44B6AAEFBB4E97FF8F83" descr="K7099"/>
        <xdr:cNvPicPr/>
      </xdr:nvPicPr>
      <xdr:blipFill>
        <a:blip r:embed="rId11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13" name="ID_6CD990C91A174875AA2CFA2A208E16EE" descr="k6099"/>
        <xdr:cNvPicPr/>
      </xdr:nvPicPr>
      <xdr:blipFill>
        <a:blip r:embed="rId12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14" name="ID_ED35A6B5F4574190A0CF0C0DE85FD1C1" descr="k5099"/>
        <xdr:cNvPicPr/>
      </xdr:nvPicPr>
      <xdr:blipFill>
        <a:blip r:embed="rId13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15" name="ID_4D10AD6D191D4D049D82E9942C049CC7" descr="k3599"/>
        <xdr:cNvPicPr/>
      </xdr:nvPicPr>
      <xdr:blipFill>
        <a:blip r:embed="rId14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16" name="ID_4E2D4B2B480B4298B81B7F35807F5B25" descr="k2099"/>
        <xdr:cNvPicPr/>
      </xdr:nvPicPr>
      <xdr:blipFill>
        <a:blip r:embed="rId15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17" name="ID_8CE9E37754EC4A8EA67CB2494B88B6DF" descr="k1599"/>
        <xdr:cNvPicPr/>
      </xdr:nvPicPr>
      <xdr:blipFill>
        <a:blip r:embed="rId16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18" name="ID_808C00ECFA724DCA99551EDB851483BA" descr="k1099"/>
        <xdr:cNvPicPr/>
      </xdr:nvPicPr>
      <xdr:blipFill>
        <a:blip r:embed="rId17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19" name="ID_12F031BE98274202BF111B5BB7E00096" descr="k0599"/>
        <xdr:cNvPicPr/>
      </xdr:nvPicPr>
      <xdr:blipFill>
        <a:blip r:embed="rId18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21" name="ID_81B2C332D56E4684856001EE626F1087" descr="gt80"/>
        <xdr:cNvPicPr/>
      </xdr:nvPicPr>
      <xdr:blipFill>
        <a:blip r:embed="rId19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22" name="ID_079CC12F90CE42C6B0E50DA9AF8A5D3B" descr="gt70"/>
        <xdr:cNvPicPr/>
      </xdr:nvPicPr>
      <xdr:blipFill>
        <a:blip r:embed="rId20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23" name="ID_13485577AD8A4609858C691DF112FC7F" descr="gt50"/>
        <xdr:cNvPicPr/>
      </xdr:nvPicPr>
      <xdr:blipFill>
        <a:blip r:embed="rId21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24" name="ID_3A7719E96C2749DC8377BC02D6B4AB60" descr="gt35"/>
        <xdr:cNvPicPr/>
      </xdr:nvPicPr>
      <xdr:blipFill>
        <a:blip r:embed="rId22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25" name="ID_E0A6D1765C9541D99DA816FF76DFAC69" descr="gt15"/>
        <xdr:cNvPicPr/>
      </xdr:nvPicPr>
      <xdr:blipFill>
        <a:blip r:embed="rId23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26" name="ID_ADC86C7E8F194DFB90A3F1D47CD7607B" descr="gt05"/>
        <xdr:cNvPicPr/>
      </xdr:nvPicPr>
      <xdr:blipFill>
        <a:blip r:embed="rId24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27" name="ID_733F20DDC380459CAC7012F080B24961" descr="rs7099（B）"/>
        <xdr:cNvPicPr/>
      </xdr:nvPicPr>
      <xdr:blipFill>
        <a:blip r:embed="rId25"/>
        <a:stretch>
          <a:fillRect/>
        </a:stretch>
      </xdr:blipFill>
      <xdr:spPr>
        <a:xfrm>
          <a:off x="0" y="0"/>
          <a:ext cx="10058400" cy="10058400"/>
        </a:xfrm>
        <a:prstGeom prst="rect">
          <a:avLst/>
        </a:prstGeom>
      </xdr:spPr>
    </xdr:pic>
  </etc:cellImage>
  <etc:cellImage>
    <xdr:pic>
      <xdr:nvPicPr>
        <xdr:cNvPr id="28" name="ID_A638DB6A2E884BFFADA93E88B68D344F" descr="RS7099"/>
        <xdr:cNvPicPr/>
      </xdr:nvPicPr>
      <xdr:blipFill>
        <a:blip r:embed="rId26"/>
        <a:stretch>
          <a:fillRect/>
        </a:stretch>
      </xdr:blipFill>
      <xdr:spPr>
        <a:xfrm>
          <a:off x="0" y="0"/>
          <a:ext cx="10058400" cy="10058400"/>
        </a:xfrm>
        <a:prstGeom prst="rect">
          <a:avLst/>
        </a:prstGeom>
      </xdr:spPr>
    </xdr:pic>
  </etc:cellImage>
  <etc:cellImage>
    <xdr:pic>
      <xdr:nvPicPr>
        <xdr:cNvPr id="29" name="ID_C8F0A651D9724453BACA9B9818031DAE" descr="RS3599"/>
        <xdr:cNvPicPr/>
      </xdr:nvPicPr>
      <xdr:blipFill>
        <a:blip r:embed="rId27"/>
        <a:stretch>
          <a:fillRect/>
        </a:stretch>
      </xdr:blipFill>
      <xdr:spPr>
        <a:xfrm>
          <a:off x="0" y="0"/>
          <a:ext cx="10058400" cy="10058400"/>
        </a:xfrm>
        <a:prstGeom prst="rect">
          <a:avLst/>
        </a:prstGeom>
      </xdr:spPr>
    </xdr:pic>
  </etc:cellImage>
  <etc:cellImage>
    <xdr:pic>
      <xdr:nvPicPr>
        <xdr:cNvPr id="30" name="ID_9F2A1DD08DC1486A8061A143A639F1F0" descr="RS1899"/>
        <xdr:cNvPicPr/>
      </xdr:nvPicPr>
      <xdr:blipFill>
        <a:blip r:embed="rId28"/>
        <a:stretch>
          <a:fillRect/>
        </a:stretch>
      </xdr:blipFill>
      <xdr:spPr>
        <a:xfrm>
          <a:off x="0" y="0"/>
          <a:ext cx="10058400" cy="10058400"/>
        </a:xfrm>
        <a:prstGeom prst="rect">
          <a:avLst/>
        </a:prstGeom>
      </xdr:spPr>
    </xdr:pic>
  </etc:cellImage>
  <etc:cellImage>
    <xdr:pic>
      <xdr:nvPicPr>
        <xdr:cNvPr id="31" name="ID_7A4CA8860CB24A6280B3BACBEC825BDE" descr="RS1599"/>
        <xdr:cNvPicPr/>
      </xdr:nvPicPr>
      <xdr:blipFill>
        <a:blip r:embed="rId29"/>
        <a:stretch>
          <a:fillRect/>
        </a:stretch>
      </xdr:blipFill>
      <xdr:spPr>
        <a:xfrm>
          <a:off x="0" y="0"/>
          <a:ext cx="9217660" cy="9217660"/>
        </a:xfrm>
        <a:prstGeom prst="rect">
          <a:avLst/>
        </a:prstGeom>
      </xdr:spPr>
    </xdr:pic>
  </etc:cellImage>
  <etc:cellImage>
    <xdr:pic>
      <xdr:nvPicPr>
        <xdr:cNvPr id="32" name="ID_30DB14DCC762428CA14610E6D4B2F45C" descr="RS0599"/>
        <xdr:cNvPicPr/>
      </xdr:nvPicPr>
      <xdr:blipFill>
        <a:blip r:embed="rId30"/>
        <a:stretch>
          <a:fillRect/>
        </a:stretch>
      </xdr:blipFill>
      <xdr:spPr>
        <a:xfrm>
          <a:off x="0" y="0"/>
          <a:ext cx="9217660" cy="9217660"/>
        </a:xfrm>
        <a:prstGeom prst="rect">
          <a:avLst/>
        </a:prstGeom>
      </xdr:spPr>
    </xdr:pic>
  </etc:cellImage>
  <etc:cellImage>
    <xdr:pic>
      <xdr:nvPicPr>
        <xdr:cNvPr id="33" name="ID_D29939B5494E4F6C9208403080D5A3A9" descr="ch6099"/>
        <xdr:cNvPicPr/>
      </xdr:nvPicPr>
      <xdr:blipFill>
        <a:blip r:embed="rId31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34" name="ID_A99DF0C932B5464CAA1B4FBE6091B512" descr="ch2099"/>
        <xdr:cNvPicPr/>
      </xdr:nvPicPr>
      <xdr:blipFill>
        <a:blip r:embed="rId32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36" name="ID_1F7716AD5C344B92BE7FB861976556E5" descr="bh6099"/>
        <xdr:cNvPicPr/>
      </xdr:nvPicPr>
      <xdr:blipFill>
        <a:blip r:embed="rId33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37" name="ID_6A7657BBF7FA4651AAAACF849879D821" descr="gr6099"/>
        <xdr:cNvPicPr/>
      </xdr:nvPicPr>
      <xdr:blipFill>
        <a:blip r:embed="rId34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38" name="ID_331E27E0D8AA4E1C8822D4E69D4A5154" descr="2MIL"/>
        <xdr:cNvPicPr/>
      </xdr:nvPicPr>
      <xdr:blipFill>
        <a:blip r:embed="rId35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39" name="ID_136C70FC8DB6463FAF143A78076E6C19" descr="4MIL"/>
        <xdr:cNvPicPr/>
      </xdr:nvPicPr>
      <xdr:blipFill>
        <a:blip r:embed="rId36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40" name="ID_CEF5DB5024BC40BC9038692D819196A5" descr="8MIL"/>
        <xdr:cNvPicPr/>
      </xdr:nvPicPr>
      <xdr:blipFill>
        <a:blip r:embed="rId37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41" name="ID_75C1383EBAD845179B5727E6E4E8172E" descr="12MIL"/>
        <xdr:cNvPicPr/>
      </xdr:nvPicPr>
      <xdr:blipFill>
        <a:blip r:embed="rId38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42" name="ID_65168EB4BCC6424B8A61B93288C96698" descr="BR80"/>
        <xdr:cNvPicPr/>
      </xdr:nvPicPr>
      <xdr:blipFill>
        <a:blip r:embed="rId39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43" name="ID_E46B09F8133144EFA016BC79C3BAA43E" descr="BR10"/>
        <xdr:cNvPicPr/>
      </xdr:nvPicPr>
      <xdr:blipFill>
        <a:blip r:embed="rId40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44" name="ID_F2D9487A8CDF4C34A2A6EF41BD7E51F1" descr="BS"/>
        <xdr:cNvPicPr/>
      </xdr:nvPicPr>
      <xdr:blipFill>
        <a:blip r:embed="rId41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45" name="ID_13B814B2FE834C129962A829E14CE39E" descr="COPPER SILVER"/>
        <xdr:cNvPicPr/>
      </xdr:nvPicPr>
      <xdr:blipFill>
        <a:blip r:embed="rId42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46" name="ID_0D29AE1636394DABBA1986E6CA7B2570" descr="DEEP BLUE SILVER"/>
        <xdr:cNvPicPr/>
      </xdr:nvPicPr>
      <xdr:blipFill>
        <a:blip r:embed="rId43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47" name="ID_652575AD6B9C45129151C0464BB633F3" descr="GREEN SILVER"/>
        <xdr:cNvPicPr/>
      </xdr:nvPicPr>
      <xdr:blipFill>
        <a:blip r:embed="rId44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48" name="ID_DD9A93B38C9B4BF189FFA11BA565C9E7" descr="GREY SILVER"/>
        <xdr:cNvPicPr/>
      </xdr:nvPicPr>
      <xdr:blipFill>
        <a:blip r:embed="rId45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49" name="ID_C1AC8FD09B3B41C69EB44A337E993A30" descr="GS"/>
        <xdr:cNvPicPr/>
      </xdr:nvPicPr>
      <xdr:blipFill>
        <a:blip r:embed="rId46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50" name="ID_986FC337BD4A4C7A825C002F26CA8BE1" descr="BLACK SILVER"/>
        <xdr:cNvPicPr/>
      </xdr:nvPicPr>
      <xdr:blipFill>
        <a:blip r:embed="rId47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51" name="ID_44F5A70832EA49FC87D92FF312878BDC" descr="MATTE WHITE"/>
        <xdr:cNvPicPr/>
      </xdr:nvPicPr>
      <xdr:blipFill>
        <a:blip r:embed="rId48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  <etc:cellImage>
    <xdr:pic>
      <xdr:nvPicPr>
        <xdr:cNvPr id="52" name="ID_3FC2C01CA9204D43A47E3CE691D3FA58" descr="SILVER 15"/>
        <xdr:cNvPicPr/>
      </xdr:nvPicPr>
      <xdr:blipFill>
        <a:blip r:embed="rId49"/>
        <a:stretch>
          <a:fillRect/>
        </a:stretch>
      </xdr:blipFill>
      <xdr:spPr>
        <a:xfrm>
          <a:off x="0" y="0"/>
          <a:ext cx="9753600" cy="9753600"/>
        </a:xfrm>
        <a:prstGeom prst="rect">
          <a:avLst/>
        </a:prstGeom>
      </xdr:spPr>
    </xdr:pic>
  </etc:cellImage>
</etc:cellImages>
</file>

<file path=xl/sharedStrings.xml><?xml version="1.0" encoding="utf-8"?>
<sst xmlns="http://schemas.openxmlformats.org/spreadsheetml/2006/main" count="462" uniqueCount="102">
  <si>
    <t>Guangzhou Lide Trading Co.,Ltd</t>
  </si>
  <si>
    <r>
      <t>Contact</t>
    </r>
    <r>
      <rPr>
        <b/>
        <sz val="12"/>
        <color theme="1"/>
        <rFont val="宋体"/>
        <charset val="134"/>
      </rPr>
      <t>：</t>
    </r>
    <r>
      <rPr>
        <b/>
        <sz val="12"/>
        <color theme="1"/>
        <rFont val="Arial"/>
        <charset val="134"/>
      </rPr>
      <t>Amy Liu(CEO)          WhatsApp/WeChat/Phone</t>
    </r>
    <r>
      <rPr>
        <b/>
        <sz val="12"/>
        <color theme="1"/>
        <rFont val="宋体"/>
        <charset val="134"/>
      </rPr>
      <t>：</t>
    </r>
    <r>
      <rPr>
        <b/>
        <sz val="12"/>
        <color theme="1"/>
        <rFont val="Arial"/>
        <charset val="134"/>
      </rPr>
      <t>+86 13632244901            Email</t>
    </r>
    <r>
      <rPr>
        <b/>
        <sz val="12"/>
        <color theme="1"/>
        <rFont val="宋体"/>
        <charset val="134"/>
      </rPr>
      <t>：</t>
    </r>
    <r>
      <rPr>
        <b/>
        <sz val="12"/>
        <color theme="1"/>
        <rFont val="Arial"/>
        <charset val="134"/>
      </rPr>
      <t>amy5388a@gmail.com</t>
    </r>
  </si>
  <si>
    <t>Address: Jinhu Industrial Zone, Fenghuang Street, Kemulang, Tianhe District, Guangzhou City, Guangdong Province, China, 510000</t>
  </si>
  <si>
    <t>Alibaba Website: https://gzchangmao.en.alibaba.com/</t>
  </si>
  <si>
    <t>Auto Solar Window Film</t>
  </si>
  <si>
    <t>Product Name</t>
  </si>
  <si>
    <t>Model No.</t>
  </si>
  <si>
    <t>Image</t>
  </si>
  <si>
    <t>Material</t>
  </si>
  <si>
    <t>VLT</t>
  </si>
  <si>
    <t>IRR</t>
  </si>
  <si>
    <t>UVR</t>
  </si>
  <si>
    <t>TSER</t>
  </si>
  <si>
    <t>Thickness</t>
  </si>
  <si>
    <t>Warranty</t>
  </si>
  <si>
    <t>Size</t>
  </si>
  <si>
    <t>1 rolls
EXW Price
(USD)</t>
  </si>
  <si>
    <t>Application 
Position</t>
  </si>
  <si>
    <t>Features</t>
  </si>
  <si>
    <t>Carbon Film</t>
  </si>
  <si>
    <t xml:space="preserve">PET </t>
  </si>
  <si>
    <t>2MIL</t>
  </si>
  <si>
    <t>5 Years</t>
  </si>
  <si>
    <t>60in*100ft/OEM</t>
  </si>
  <si>
    <t>Windshield</t>
  </si>
  <si>
    <t>1. Eco-friendly
2. HD Vision
3. Heat Insulation 
4. Anti-glare
5. Color Stability
6. Economical</t>
  </si>
  <si>
    <t>AK50</t>
  </si>
  <si>
    <t>AK35</t>
  </si>
  <si>
    <t>Side windows</t>
  </si>
  <si>
    <t>AK30</t>
  </si>
  <si>
    <t>AK20</t>
  </si>
  <si>
    <t>AK15</t>
  </si>
  <si>
    <t>AK10</t>
  </si>
  <si>
    <t>AK05</t>
  </si>
  <si>
    <t>AK03</t>
  </si>
  <si>
    <t>Nano Ceramic Series</t>
  </si>
  <si>
    <t>K8099</t>
  </si>
  <si>
    <t>PET + Nano Ceramic</t>
  </si>
  <si>
    <t>6 Years</t>
  </si>
  <si>
    <t>1. Nano Ceramic
2. HD Vision
3. High Heat Insulation 
4. 99% UV Protection
5. Anti-glare
6. Color Stability
7. Most Popular</t>
  </si>
  <si>
    <t>K7099</t>
  </si>
  <si>
    <t>K6099</t>
  </si>
  <si>
    <t>K5099</t>
  </si>
  <si>
    <t>K3599</t>
  </si>
  <si>
    <t>K2099</t>
  </si>
  <si>
    <t>K1599</t>
  </si>
  <si>
    <t>K1099</t>
  </si>
  <si>
    <t>K0599</t>
  </si>
  <si>
    <t>5G HD Series</t>
  </si>
  <si>
    <t>GT80</t>
  </si>
  <si>
    <t>1. No Fog
2. HD Vision
3. High Heat Insulation 
4. 99% UV Protection
5. Anti-glare
6. Hot Selling</t>
  </si>
  <si>
    <t>GT70</t>
  </si>
  <si>
    <t>GT50</t>
  </si>
  <si>
    <t>GT35</t>
  </si>
  <si>
    <t>GT15</t>
  </si>
  <si>
    <t>GT05</t>
  </si>
  <si>
    <t>Nano Ceramic Pro 100%UVR +IRR Series</t>
  </si>
  <si>
    <t>HD70100</t>
  </si>
  <si>
    <t>1. Premium Quality
2. HD Vision
3. 100% Heat Insulation 
4. 100% UV Protection
5. Skin Protection</t>
  </si>
  <si>
    <t>HD60100</t>
  </si>
  <si>
    <t>HD40100</t>
  </si>
  <si>
    <t>HD20100</t>
  </si>
  <si>
    <t>HD10100</t>
  </si>
  <si>
    <t>HD05100</t>
  </si>
  <si>
    <t>Magnetron Sputtering Series</t>
  </si>
  <si>
    <t>RS7099(B)
Blue</t>
  </si>
  <si>
    <t>PET</t>
  </si>
  <si>
    <t>1. Magnetron Sputtering
2. HD Vision
3. High Heat Insulation 
4. UV Protection
5. No black signal</t>
  </si>
  <si>
    <t>RS7099</t>
  </si>
  <si>
    <t>RS3599</t>
  </si>
  <si>
    <t>RS1899</t>
  </si>
  <si>
    <t>RS1599</t>
  </si>
  <si>
    <t>RS0599</t>
  </si>
  <si>
    <t>Security Film</t>
  </si>
  <si>
    <t>2mil</t>
  </si>
  <si>
    <t>Bank Counter / Windshield / Mall / Office Bulding / Hotel</t>
  </si>
  <si>
    <t>1. Anti-theft
2. Explosion-proof
3. Safety protection
4. Nice decoration
5. Self-adhesive
6. Anti-scratch
7. Anti-shatter
8. Environmental protection and health</t>
  </si>
  <si>
    <t>4MIL</t>
  </si>
  <si>
    <t>4mil</t>
  </si>
  <si>
    <t>8MIL</t>
  </si>
  <si>
    <t>8mil</t>
  </si>
  <si>
    <t>12MIL</t>
  </si>
  <si>
    <t>12mil</t>
  </si>
  <si>
    <t>Chemeleon Series</t>
  </si>
  <si>
    <t>CH6099</t>
  </si>
  <si>
    <t>1.Fade resistant
2.Reduce glare
3.Enjoy privacy
4.Safety protection
5.Nice decoration</t>
  </si>
  <si>
    <t>CH2099</t>
  </si>
  <si>
    <t>BH6099</t>
  </si>
  <si>
    <t>GR6099</t>
  </si>
  <si>
    <t>Architectural
Series</t>
  </si>
  <si>
    <t>BR80</t>
  </si>
  <si>
    <t>1.Comfort and heat insulation
2.Energy saving
3.Clear Vision
4.Winter insulation
5.Sunscreen and skin care
6.Fade resistant
7.Nice decoration</t>
  </si>
  <si>
    <t>BR10</t>
  </si>
  <si>
    <t>Blue Silver</t>
  </si>
  <si>
    <t>Copper Silver</t>
  </si>
  <si>
    <t>Deep Blue Silver</t>
  </si>
  <si>
    <t>Green Silver</t>
  </si>
  <si>
    <t>Grey Silver</t>
  </si>
  <si>
    <t>Gold Silver</t>
  </si>
  <si>
    <t>Black Silver</t>
  </si>
  <si>
    <t>Matte White</t>
  </si>
  <si>
    <t>Silver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</si>
</sst>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$#,##0_);[Red]\(\$#,##0\)"/>
  </numFmts>
  <fonts count="14">
    <font>
      <sz val="11"/>
      <color theme="1"/>
      <name val="Calibri"/>
      <charset val="134"/>
      <scheme val="minor"/>
    </font>
    <font>
      <b/>
      <sz val="11"/>
      <color theme="1"/>
      <name val="Arial"/>
      <charset val="134"/>
    </font>
    <font>
      <b/>
      <sz val="11"/>
      <color theme="0"/>
      <name val="Arial"/>
      <charset val="134"/>
    </font>
    <font>
      <sz val="11"/>
      <color theme="1"/>
      <name val="Arial"/>
      <charset val="134"/>
    </font>
    <font>
      <sz val="11"/>
      <color rgb="FFFF0000"/>
      <name val="Arial"/>
      <charset val="134"/>
    </font>
    <font>
      <b/>
      <sz val="11"/>
      <color rgb="FFFF0000"/>
      <name val="Arial"/>
      <charset val="134"/>
    </font>
    <font>
      <sz val="10"/>
      <color theme="1"/>
      <name val="Arial"/>
      <charset val="134"/>
    </font>
    <font>
      <b/>
      <sz val="10"/>
      <color rgb="FFFF0000"/>
      <name val="Arial"/>
      <charset val="134"/>
    </font>
    <font>
      <b/>
      <sz val="18"/>
      <color theme="1"/>
      <name val="Arial"/>
      <charset val="134"/>
    </font>
    <font>
      <b/>
      <sz val="12"/>
      <color theme="1"/>
      <name val="Arial"/>
      <charset val="134"/>
    </font>
    <font>
      <sz val="12"/>
      <color theme="1"/>
      <name val="Arial"/>
      <charset val="134"/>
    </font>
    <font>
      <sz val="9"/>
      <color theme="1"/>
      <name val="Arial"/>
      <charset val="134"/>
    </font>
    <font>
      <b/>
      <sz val="14"/>
      <color theme="1"/>
      <name val="Arial"/>
      <charset val="134"/>
    </font>
    <font>
      <b/>
      <sz val="12"/>
      <color theme="1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9" fontId="3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cellimages.xml.rels><?xml version="1.0" encoding="UTF-8" standalone="yes"?>
<Relationships xmlns="http://schemas.openxmlformats.org/package/2006/relationships"><Relationship Id="rId39" Type="http://schemas.openxmlformats.org/officeDocument/2006/relationships/image" Target="media/image47.jpeg"/><Relationship Id="rId26" Type="http://schemas.openxmlformats.org/officeDocument/2006/relationships/image" Target="media/image34.jpeg"/><Relationship Id="rId18" Type="http://schemas.openxmlformats.org/officeDocument/2006/relationships/image" Target="media/image26.jpeg"/><Relationship Id="rId13" Type="http://schemas.openxmlformats.org/officeDocument/2006/relationships/image" Target="media/image21.jpeg"/><Relationship Id="rId47" Type="http://schemas.openxmlformats.org/officeDocument/2006/relationships/image" Target="media/image55.jpeg"/><Relationship Id="rId42" Type="http://schemas.openxmlformats.org/officeDocument/2006/relationships/image" Target="media/image50.jpeg"/><Relationship Id="rId34" Type="http://schemas.openxmlformats.org/officeDocument/2006/relationships/image" Target="media/image42.jpeg"/><Relationship Id="rId21" Type="http://schemas.openxmlformats.org/officeDocument/2006/relationships/image" Target="media/image29.jpeg"/><Relationship Id="rId7" Type="http://schemas.openxmlformats.org/officeDocument/2006/relationships/image" Target="media/image15.jpeg"/><Relationship Id="rId29" Type="http://schemas.openxmlformats.org/officeDocument/2006/relationships/image" Target="media/image37.jpeg"/><Relationship Id="rId2" Type="http://schemas.openxmlformats.org/officeDocument/2006/relationships/image" Target="media/image10.jpeg"/><Relationship Id="rId16" Type="http://schemas.openxmlformats.org/officeDocument/2006/relationships/image" Target="media/image24.jpeg"/><Relationship Id="rId45" Type="http://schemas.openxmlformats.org/officeDocument/2006/relationships/image" Target="media/image53.jpeg"/><Relationship Id="rId40" Type="http://schemas.openxmlformats.org/officeDocument/2006/relationships/image" Target="media/image48.jpeg"/><Relationship Id="rId37" Type="http://schemas.openxmlformats.org/officeDocument/2006/relationships/image" Target="media/image45.jpeg"/><Relationship Id="rId32" Type="http://schemas.openxmlformats.org/officeDocument/2006/relationships/image" Target="media/image40.jpeg"/><Relationship Id="rId24" Type="http://schemas.openxmlformats.org/officeDocument/2006/relationships/image" Target="media/image32.jpeg"/><Relationship Id="rId11" Type="http://schemas.openxmlformats.org/officeDocument/2006/relationships/image" Target="media/image19.jpeg"/><Relationship Id="rId5" Type="http://schemas.openxmlformats.org/officeDocument/2006/relationships/image" Target="media/image13.jpeg"/><Relationship Id="rId49" Type="http://schemas.openxmlformats.org/officeDocument/2006/relationships/image" Target="media/image57.jpeg"/><Relationship Id="rId36" Type="http://schemas.openxmlformats.org/officeDocument/2006/relationships/image" Target="media/image44.jpeg"/><Relationship Id="rId28" Type="http://schemas.openxmlformats.org/officeDocument/2006/relationships/image" Target="media/image36.jpeg"/><Relationship Id="rId23" Type="http://schemas.openxmlformats.org/officeDocument/2006/relationships/image" Target="media/image31.jpeg"/><Relationship Id="rId15" Type="http://schemas.openxmlformats.org/officeDocument/2006/relationships/image" Target="media/image23.jpeg"/><Relationship Id="rId44" Type="http://schemas.openxmlformats.org/officeDocument/2006/relationships/image" Target="media/image52.jpeg"/><Relationship Id="rId31" Type="http://schemas.openxmlformats.org/officeDocument/2006/relationships/image" Target="media/image39.jpeg"/><Relationship Id="rId19" Type="http://schemas.openxmlformats.org/officeDocument/2006/relationships/image" Target="media/image27.jpeg"/><Relationship Id="rId10" Type="http://schemas.openxmlformats.org/officeDocument/2006/relationships/image" Target="media/image18.jpeg"/><Relationship Id="rId9" Type="http://schemas.openxmlformats.org/officeDocument/2006/relationships/image" Target="media/image17.jpeg"/><Relationship Id="rId48" Type="http://schemas.openxmlformats.org/officeDocument/2006/relationships/image" Target="media/image56.jpeg"/><Relationship Id="rId43" Type="http://schemas.openxmlformats.org/officeDocument/2006/relationships/image" Target="media/image51.jpeg"/><Relationship Id="rId4" Type="http://schemas.openxmlformats.org/officeDocument/2006/relationships/image" Target="media/image12.jpeg"/><Relationship Id="rId35" Type="http://schemas.openxmlformats.org/officeDocument/2006/relationships/image" Target="media/image43.jpeg"/><Relationship Id="rId30" Type="http://schemas.openxmlformats.org/officeDocument/2006/relationships/image" Target="media/image38.jpeg"/><Relationship Id="rId27" Type="http://schemas.openxmlformats.org/officeDocument/2006/relationships/image" Target="media/image35.jpeg"/><Relationship Id="rId22" Type="http://schemas.openxmlformats.org/officeDocument/2006/relationships/image" Target="media/image30.jpeg"/><Relationship Id="rId14" Type="http://schemas.openxmlformats.org/officeDocument/2006/relationships/image" Target="media/image22.jpeg"/><Relationship Id="rId8" Type="http://schemas.openxmlformats.org/officeDocument/2006/relationships/image" Target="media/image16.jpeg"/><Relationship Id="rId3" Type="http://schemas.openxmlformats.org/officeDocument/2006/relationships/image" Target="media/image11.jpeg"/><Relationship Id="rId46" Type="http://schemas.openxmlformats.org/officeDocument/2006/relationships/image" Target="media/image54.jpeg"/><Relationship Id="rId38" Type="http://schemas.openxmlformats.org/officeDocument/2006/relationships/image" Target="media/image46.jpeg"/><Relationship Id="rId33" Type="http://schemas.openxmlformats.org/officeDocument/2006/relationships/image" Target="media/image41.jpeg"/><Relationship Id="rId25" Type="http://schemas.openxmlformats.org/officeDocument/2006/relationships/image" Target="media/image33.jpeg"/><Relationship Id="rId17" Type="http://schemas.openxmlformats.org/officeDocument/2006/relationships/image" Target="media/image25.jpeg"/><Relationship Id="rId12" Type="http://schemas.openxmlformats.org/officeDocument/2006/relationships/image" Target="media/image20.jpeg"/><Relationship Id="rId41" Type="http://schemas.openxmlformats.org/officeDocument/2006/relationships/image" Target="media/image49.jpeg"/><Relationship Id="rId20" Type="http://schemas.openxmlformats.org/officeDocument/2006/relationships/image" Target="media/image28.jpeg"/><Relationship Id="rId6" Type="http://schemas.openxmlformats.org/officeDocument/2006/relationships/image" Target="media/image14.jpeg"/><Relationship Id="rId1" Type="http://schemas.openxmlformats.org/officeDocument/2006/relationships/image" Target="media/image9.png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www.wps.cn/officeDocument/2020/cellImage" Target="cellimag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Relationship Id="rId6" Type="http://schemas.openxmlformats.org/officeDocument/2006/relationships/image" Target="../media/image8.png"/><Relationship Id="rId5" Type="http://schemas.openxmlformats.org/officeDocument/2006/relationships/image" Target="../media/image7.png"/><Relationship Id="rId4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275590</xdr:colOff>
      <xdr:row>5</xdr:row>
      <xdr:rowOff>112395</xdr:rowOff>
    </xdr:from>
    <xdr:to>
      <xdr:col>18</xdr:col>
      <xdr:colOff>95250</xdr:colOff>
      <xdr:row>12</xdr:row>
      <xdr:rowOff>55245</xdr:rowOff>
    </xdr:to>
    <xdr:pic>
      <xdr:nvPicPr>
        <xdr:cNvPr id="3" name="图片 2" descr="太阳膜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304010" y="1890395"/>
          <a:ext cx="2562860" cy="5289550"/>
        </a:xfrm>
        <a:prstGeom prst="rect">
          <a:avLst/>
        </a:prstGeom>
      </xdr:spPr>
    </xdr:pic>
    <xdr:clientData/>
  </xdr:twoCellAnchor>
  <xdr:twoCellAnchor editAs="oneCell">
    <xdr:from>
      <xdr:col>14</xdr:col>
      <xdr:colOff>177800</xdr:colOff>
      <xdr:row>11</xdr:row>
      <xdr:rowOff>741680</xdr:rowOff>
    </xdr:from>
    <xdr:to>
      <xdr:col>18</xdr:col>
      <xdr:colOff>1270</xdr:colOff>
      <xdr:row>15</xdr:row>
      <xdr:rowOff>56515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206220" y="7104380"/>
          <a:ext cx="2566670" cy="235013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168592</xdr:colOff>
      <xdr:row>6</xdr:row>
      <xdr:rowOff>18097</xdr:rowOff>
    </xdr:from>
    <xdr:to>
      <xdr:col>2</xdr:col>
      <xdr:colOff>857567</xdr:colOff>
      <xdr:row>6</xdr:row>
      <xdr:rowOff>611187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l="3061" t="-177" r="14286"/>
        <a:stretch>
          <a:fillRect/>
        </a:stretch>
      </xdr:blipFill>
      <xdr:spPr>
        <a:xfrm rot="16200000">
          <a:off x="2324100" y="3843020"/>
          <a:ext cx="593090" cy="6889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89535</xdr:colOff>
      <xdr:row>5</xdr:row>
      <xdr:rowOff>21590</xdr:rowOff>
    </xdr:from>
    <xdr:to>
      <xdr:col>2</xdr:col>
      <xdr:colOff>941705</xdr:colOff>
      <xdr:row>5</xdr:row>
      <xdr:rowOff>606425</xdr:rowOff>
    </xdr:to>
    <xdr:pic>
      <xdr:nvPicPr>
        <xdr:cNvPr id="3" name="图片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197735" y="3260090"/>
          <a:ext cx="852170" cy="584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187007</xdr:colOff>
      <xdr:row>4</xdr:row>
      <xdr:rowOff>26352</xdr:rowOff>
    </xdr:from>
    <xdr:to>
      <xdr:col>2</xdr:col>
      <xdr:colOff>809307</xdr:colOff>
      <xdr:row>4</xdr:row>
      <xdr:rowOff>606107</xdr:rowOff>
    </xdr:to>
    <xdr:pic>
      <xdr:nvPicPr>
        <xdr:cNvPr id="4" name="图片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rcRect r="12322"/>
        <a:stretch>
          <a:fillRect/>
        </a:stretch>
      </xdr:blipFill>
      <xdr:spPr>
        <a:xfrm rot="16200000">
          <a:off x="2315845" y="2607945"/>
          <a:ext cx="579755" cy="6223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14605</xdr:colOff>
      <xdr:row>3</xdr:row>
      <xdr:rowOff>27940</xdr:rowOff>
    </xdr:from>
    <xdr:to>
      <xdr:col>2</xdr:col>
      <xdr:colOff>952500</xdr:colOff>
      <xdr:row>3</xdr:row>
      <xdr:rowOff>619760</xdr:rowOff>
    </xdr:to>
    <xdr:pic>
      <xdr:nvPicPr>
        <xdr:cNvPr id="5" name="图片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122805" y="1996440"/>
          <a:ext cx="937895" cy="5918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33655</xdr:colOff>
      <xdr:row>2</xdr:row>
      <xdr:rowOff>23495</xdr:rowOff>
    </xdr:from>
    <xdr:to>
      <xdr:col>2</xdr:col>
      <xdr:colOff>974090</xdr:colOff>
      <xdr:row>2</xdr:row>
      <xdr:rowOff>608330</xdr:rowOff>
    </xdr:to>
    <xdr:pic>
      <xdr:nvPicPr>
        <xdr:cNvPr id="7" name="图片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rcRect l="9660"/>
        <a:stretch>
          <a:fillRect/>
        </a:stretch>
      </xdr:blipFill>
      <xdr:spPr>
        <a:xfrm rot="16200000">
          <a:off x="2319655" y="1179195"/>
          <a:ext cx="584835" cy="9404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24765</xdr:colOff>
      <xdr:row>1</xdr:row>
      <xdr:rowOff>35560</xdr:rowOff>
    </xdr:from>
    <xdr:to>
      <xdr:col>2</xdr:col>
      <xdr:colOff>949325</xdr:colOff>
      <xdr:row>1</xdr:row>
      <xdr:rowOff>607060</xdr:rowOff>
    </xdr:to>
    <xdr:pic>
      <xdr:nvPicPr>
        <xdr:cNvPr id="8" name="图片 7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872615" y="730885"/>
          <a:ext cx="924560" cy="5715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  <pageSetUpPr fitToPage="1"/>
  </sheetPr>
  <dimension ref="A1:P23"/>
  <sheetViews>
    <sheetView zoomScale="85" zoomScaleNormal="85" workbookViewId="0">
      <selection activeCell="A4" sqref="A4:N4"/>
    </sheetView>
  </sheetViews>
  <sheetFormatPr defaultColWidth="9" defaultRowHeight="14.25"/>
  <cols>
    <col min="1" max="1" width="16.140625" style="7" customWidth="1"/>
    <col min="2" max="2" width="11.140625" style="7" customWidth="1"/>
    <col min="3" max="3" width="13.7109375" style="7" customWidth="1"/>
    <col min="4" max="4" width="12.7109375" style="7" customWidth="1"/>
    <col min="5" max="8" width="9" style="7"/>
    <col min="9" max="9" width="11.7109375" style="7" customWidth="1"/>
    <col min="10" max="10" width="10.5703125" style="7" customWidth="1"/>
    <col min="11" max="11" width="18.85546875" style="7" customWidth="1"/>
    <col min="12" max="12" width="13.7109375" style="7" customWidth="1"/>
    <col min="13" max="13" width="15.7109375" style="7" customWidth="1"/>
    <col min="14" max="14" width="23.5703125" style="7" customWidth="1"/>
    <col min="15" max="16384" width="9" style="7"/>
  </cols>
  <sheetData>
    <row r="1" spans="1:16" ht="30.95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4"/>
      <c r="P1" s="14"/>
    </row>
    <row r="2" spans="1:16" ht="24.95" customHeight="1">
      <c r="A2" s="18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5"/>
      <c r="P2" s="15"/>
    </row>
    <row r="3" spans="1:16" ht="21" customHeight="1">
      <c r="A3" s="20" t="s">
        <v>2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10"/>
      <c r="P3" s="10"/>
    </row>
    <row r="4" spans="1:16" ht="21.95" customHeight="1">
      <c r="A4" s="20" t="s">
        <v>3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10"/>
      <c r="P4" s="10"/>
    </row>
    <row r="5" spans="1:16" ht="41.1" customHeight="1">
      <c r="A5" s="21" t="s">
        <v>4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11"/>
      <c r="P5" s="11"/>
    </row>
    <row r="6" spans="1:16" ht="60.95" customHeight="1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  <c r="L6" s="5" t="s">
        <v>16</v>
      </c>
      <c r="M6" s="5" t="s">
        <v>17</v>
      </c>
      <c r="N6" s="1" t="s">
        <v>18</v>
      </c>
      <c r="O6" s="16"/>
      <c r="P6" s="16"/>
    </row>
    <row r="7" spans="1:16" ht="60" customHeight="1">
      <c r="A7" s="22" t="s">
        <v>19</v>
      </c>
      <c r="B7" s="2">
        <v>955</v>
      </c>
      <c r="C7" s="2" t="str">
        <f>_xlfn.DISPIMG("ID_09A9AB40E86149D0B13F90E3A136C21F",1)</f>
        <v>=DISPIMG("ID_09A9AB40E86149D0B13F90E3A136C21F",1)</v>
      </c>
      <c r="D7" s="8" t="s">
        <v>20</v>
      </c>
      <c r="E7" s="4">
        <v>0.7</v>
      </c>
      <c r="F7" s="4">
        <v>0.15</v>
      </c>
      <c r="G7" s="4">
        <v>0.83</v>
      </c>
      <c r="H7" s="4">
        <v>0.4</v>
      </c>
      <c r="I7" s="2" t="s">
        <v>21</v>
      </c>
      <c r="J7" s="2" t="s">
        <v>22</v>
      </c>
      <c r="K7" s="2" t="s">
        <v>23</v>
      </c>
      <c r="L7" s="6">
        <v>54</v>
      </c>
      <c r="M7" s="2" t="s">
        <v>24</v>
      </c>
      <c r="N7" s="25" t="s">
        <v>25</v>
      </c>
    </row>
    <row r="8" spans="1:16" ht="60" customHeight="1">
      <c r="A8" s="23"/>
      <c r="B8" s="2" t="s">
        <v>26</v>
      </c>
      <c r="C8" s="2" t="str">
        <f>_xlfn.DISPIMG("ID_64216D4E8E9A4FABA142FBBD545AC5DB",1)</f>
        <v>=DISPIMG("ID_64216D4E8E9A4FABA142FBBD545AC5DB",1)</v>
      </c>
      <c r="D8" s="8" t="s">
        <v>20</v>
      </c>
      <c r="E8" s="4">
        <v>0.5</v>
      </c>
      <c r="F8" s="4">
        <v>0.31</v>
      </c>
      <c r="G8" s="4">
        <v>0.81</v>
      </c>
      <c r="H8" s="4">
        <v>0.43</v>
      </c>
      <c r="I8" s="2" t="s">
        <v>21</v>
      </c>
      <c r="J8" s="2" t="s">
        <v>22</v>
      </c>
      <c r="K8" s="2" t="s">
        <v>23</v>
      </c>
      <c r="L8" s="6">
        <v>54</v>
      </c>
      <c r="M8" s="2" t="s">
        <v>24</v>
      </c>
      <c r="N8" s="26"/>
    </row>
    <row r="9" spans="1:16" ht="60" customHeight="1">
      <c r="A9" s="23"/>
      <c r="B9" s="2" t="s">
        <v>27</v>
      </c>
      <c r="C9" s="2" t="str">
        <f>_xlfn.DISPIMG("ID_F45C6E7EF19B40EAB4DC4AFDCDD59EAF",1)</f>
        <v>=DISPIMG("ID_F45C6E7EF19B40EAB4DC4AFDCDD59EAF",1)</v>
      </c>
      <c r="D9" s="8" t="s">
        <v>20</v>
      </c>
      <c r="E9" s="4">
        <v>0.35</v>
      </c>
      <c r="F9" s="4">
        <v>0.4</v>
      </c>
      <c r="G9" s="4">
        <v>0.72</v>
      </c>
      <c r="H9" s="4">
        <v>0.45</v>
      </c>
      <c r="I9" s="2" t="s">
        <v>21</v>
      </c>
      <c r="J9" s="2" t="s">
        <v>22</v>
      </c>
      <c r="K9" s="2" t="s">
        <v>23</v>
      </c>
      <c r="L9" s="6">
        <v>54</v>
      </c>
      <c r="M9" s="2" t="s">
        <v>28</v>
      </c>
      <c r="N9" s="26"/>
    </row>
    <row r="10" spans="1:16" ht="60" customHeight="1">
      <c r="A10" s="23"/>
      <c r="B10" s="2" t="s">
        <v>29</v>
      </c>
      <c r="C10" s="2" t="str">
        <f>_xlfn.DISPIMG("ID_D410C9260F7249A9B13080FB5678A459",1)</f>
        <v>=DISPIMG("ID_D410C9260F7249A9B13080FB5678A459",1)</v>
      </c>
      <c r="D10" s="8" t="s">
        <v>20</v>
      </c>
      <c r="E10" s="4">
        <v>0.32</v>
      </c>
      <c r="F10" s="4">
        <v>0.46</v>
      </c>
      <c r="G10" s="4">
        <v>0.88</v>
      </c>
      <c r="H10" s="4">
        <v>0.46</v>
      </c>
      <c r="I10" s="2" t="s">
        <v>21</v>
      </c>
      <c r="J10" s="2" t="s">
        <v>22</v>
      </c>
      <c r="K10" s="2" t="s">
        <v>23</v>
      </c>
      <c r="L10" s="6">
        <v>54</v>
      </c>
      <c r="M10" s="2" t="s">
        <v>28</v>
      </c>
      <c r="N10" s="26"/>
    </row>
    <row r="11" spans="1:16" ht="60" customHeight="1">
      <c r="A11" s="23"/>
      <c r="B11" s="2" t="s">
        <v>30</v>
      </c>
      <c r="C11" s="2" t="str">
        <f>_xlfn.DISPIMG("ID_0CDF3FE8E2C549E0BAFB5A0720D9C349",1)</f>
        <v>=DISPIMG("ID_0CDF3FE8E2C549E0BAFB5A0720D9C349",1)</v>
      </c>
      <c r="D11" s="8" t="s">
        <v>20</v>
      </c>
      <c r="E11" s="4">
        <v>0.18</v>
      </c>
      <c r="F11" s="4">
        <v>0.6</v>
      </c>
      <c r="G11" s="4">
        <v>0.92</v>
      </c>
      <c r="H11" s="4">
        <v>0.49</v>
      </c>
      <c r="I11" s="2" t="s">
        <v>21</v>
      </c>
      <c r="J11" s="2" t="s">
        <v>22</v>
      </c>
      <c r="K11" s="2" t="s">
        <v>23</v>
      </c>
      <c r="L11" s="6">
        <v>54</v>
      </c>
      <c r="M11" s="2" t="s">
        <v>28</v>
      </c>
      <c r="N11" s="26"/>
    </row>
    <row r="12" spans="1:16" ht="60" customHeight="1">
      <c r="A12" s="23"/>
      <c r="B12" s="2" t="s">
        <v>31</v>
      </c>
      <c r="C12" s="2" t="str">
        <f>_xlfn.DISPIMG("ID_B82B69D782034A35AC043C731AFAB994",1)</f>
        <v>=DISPIMG("ID_B82B69D782034A35AC043C731AFAB994",1)</v>
      </c>
      <c r="D12" s="8" t="s">
        <v>20</v>
      </c>
      <c r="E12" s="4">
        <v>0.15</v>
      </c>
      <c r="F12" s="4">
        <v>0.62</v>
      </c>
      <c r="G12" s="4">
        <v>0.95</v>
      </c>
      <c r="H12" s="4">
        <v>0.5</v>
      </c>
      <c r="I12" s="2" t="s">
        <v>21</v>
      </c>
      <c r="J12" s="2" t="s">
        <v>22</v>
      </c>
      <c r="K12" s="2" t="s">
        <v>23</v>
      </c>
      <c r="L12" s="6">
        <v>54</v>
      </c>
      <c r="M12" s="2" t="s">
        <v>28</v>
      </c>
      <c r="N12" s="26"/>
    </row>
    <row r="13" spans="1:16" ht="60" customHeight="1">
      <c r="A13" s="23"/>
      <c r="B13" s="2" t="s">
        <v>32</v>
      </c>
      <c r="C13" s="2" t="str">
        <f>_xlfn.DISPIMG("ID_482372B7054E40D28D16E5BE8E6E0444",1)</f>
        <v>=DISPIMG("ID_482372B7054E40D28D16E5BE8E6E0444",1)</v>
      </c>
      <c r="D13" s="8" t="s">
        <v>20</v>
      </c>
      <c r="E13" s="4">
        <v>0.1</v>
      </c>
      <c r="F13" s="4">
        <v>0.65</v>
      </c>
      <c r="G13" s="4">
        <v>0.95</v>
      </c>
      <c r="H13" s="4">
        <v>0.55000000000000004</v>
      </c>
      <c r="I13" s="2" t="s">
        <v>21</v>
      </c>
      <c r="J13" s="2" t="s">
        <v>22</v>
      </c>
      <c r="K13" s="2" t="s">
        <v>23</v>
      </c>
      <c r="L13" s="6">
        <v>54</v>
      </c>
      <c r="M13" s="2" t="s">
        <v>28</v>
      </c>
      <c r="N13" s="26"/>
    </row>
    <row r="14" spans="1:16" ht="60" customHeight="1">
      <c r="A14" s="23"/>
      <c r="B14" s="12" t="s">
        <v>33</v>
      </c>
      <c r="C14" s="2" t="str">
        <f>_xlfn.DISPIMG("ID_05F7FCA5FBF24E10889C83801360B1DC",1)</f>
        <v>=DISPIMG("ID_05F7FCA5FBF24E10889C83801360B1DC",1)</v>
      </c>
      <c r="D14" s="8" t="s">
        <v>20</v>
      </c>
      <c r="E14" s="4">
        <v>0.05</v>
      </c>
      <c r="F14" s="4">
        <v>0.7</v>
      </c>
      <c r="G14" s="4">
        <v>0.99</v>
      </c>
      <c r="H14" s="4">
        <v>0.57999999999999996</v>
      </c>
      <c r="I14" s="2" t="s">
        <v>21</v>
      </c>
      <c r="J14" s="2" t="s">
        <v>22</v>
      </c>
      <c r="K14" s="2" t="s">
        <v>23</v>
      </c>
      <c r="L14" s="6">
        <v>54</v>
      </c>
      <c r="M14" s="2" t="s">
        <v>28</v>
      </c>
      <c r="N14" s="26"/>
    </row>
    <row r="15" spans="1:16" ht="59.1" customHeight="1">
      <c r="A15" s="24"/>
      <c r="B15" s="2" t="s">
        <v>34</v>
      </c>
      <c r="C15" s="2" t="str">
        <f>_xlfn.DISPIMG("ID_968CBDB0CA3C43EE9BF1A6A29964E8B7",1)</f>
        <v>=DISPIMG("ID_968CBDB0CA3C43EE9BF1A6A29964E8B7",1)</v>
      </c>
      <c r="D15" s="8" t="s">
        <v>20</v>
      </c>
      <c r="E15" s="4">
        <v>0.03</v>
      </c>
      <c r="F15" s="4">
        <v>0.77</v>
      </c>
      <c r="G15" s="4">
        <v>0.99</v>
      </c>
      <c r="H15" s="4">
        <v>0.6</v>
      </c>
      <c r="I15" s="2" t="s">
        <v>21</v>
      </c>
      <c r="J15" s="2" t="s">
        <v>22</v>
      </c>
      <c r="K15" s="2" t="s">
        <v>23</v>
      </c>
      <c r="L15" s="6">
        <v>54</v>
      </c>
      <c r="M15" s="2" t="s">
        <v>28</v>
      </c>
      <c r="N15" s="27"/>
    </row>
    <row r="23" spans="5:5">
      <c r="E23" s="13"/>
    </row>
  </sheetData>
  <mergeCells count="7">
    <mergeCell ref="A7:A15"/>
    <mergeCell ref="N7:N15"/>
    <mergeCell ref="A1:N1"/>
    <mergeCell ref="A2:N2"/>
    <mergeCell ref="A3:N3"/>
    <mergeCell ref="A4:N4"/>
    <mergeCell ref="A5:N5"/>
  </mergeCells>
  <printOptions horizontalCentered="1" verticalCentered="1"/>
  <pageMargins left="0.70069444444444495" right="0.70069444444444495" top="0.75138888888888899" bottom="0.75138888888888899" header="0.29861111111111099" footer="0.29861111111111099"/>
  <pageSetup paperSize="9" scale="56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pageSetUpPr fitToPage="1"/>
  </sheetPr>
  <dimension ref="A1:N13"/>
  <sheetViews>
    <sheetView tabSelected="1" workbookViewId="0">
      <selection activeCell="L1" sqref="L1"/>
    </sheetView>
  </sheetViews>
  <sheetFormatPr defaultColWidth="9" defaultRowHeight="14.25"/>
  <cols>
    <col min="1" max="1" width="16.140625" style="7" customWidth="1"/>
    <col min="2" max="2" width="11.5703125" style="7" customWidth="1"/>
    <col min="3" max="3" width="14.28515625" style="7" customWidth="1"/>
    <col min="4" max="4" width="12.42578125" style="7" customWidth="1"/>
    <col min="5" max="8" width="9" style="7"/>
    <col min="9" max="9" width="11.7109375" style="7" customWidth="1"/>
    <col min="10" max="10" width="10.5703125" style="7" customWidth="1"/>
    <col min="11" max="11" width="16.5703125" style="7" customWidth="1"/>
    <col min="12" max="12" width="14.85546875" style="7" customWidth="1"/>
    <col min="13" max="13" width="17.7109375" style="7" customWidth="1"/>
    <col min="14" max="14" width="25.140625" style="7" customWidth="1"/>
    <col min="15" max="16384" width="9" style="7"/>
  </cols>
  <sheetData>
    <row r="1" spans="1:14" ht="51" customHeight="1">
      <c r="A1" s="1" t="s">
        <v>5</v>
      </c>
      <c r="B1" s="1" t="s">
        <v>6</v>
      </c>
      <c r="C1" s="1" t="s">
        <v>7</v>
      </c>
      <c r="D1" s="1" t="s">
        <v>8</v>
      </c>
      <c r="E1" s="1" t="s">
        <v>9</v>
      </c>
      <c r="F1" s="1" t="s">
        <v>11</v>
      </c>
      <c r="G1" s="1" t="s">
        <v>10</v>
      </c>
      <c r="H1" s="1" t="s">
        <v>12</v>
      </c>
      <c r="I1" s="1" t="s">
        <v>13</v>
      </c>
      <c r="J1" s="1" t="s">
        <v>14</v>
      </c>
      <c r="K1" s="1" t="s">
        <v>15</v>
      </c>
      <c r="L1" s="5" t="s">
        <v>16</v>
      </c>
      <c r="M1" s="5" t="s">
        <v>17</v>
      </c>
      <c r="N1" s="1" t="s">
        <v>18</v>
      </c>
    </row>
    <row r="2" spans="1:14" ht="50.1" customHeight="1">
      <c r="A2" s="28" t="s">
        <v>35</v>
      </c>
      <c r="B2" s="2" t="s">
        <v>36</v>
      </c>
      <c r="C2" s="2" t="str">
        <f>_xlfn.DISPIMG("ID_52747A9F1CAE4656A2AA9CBDB35D5D69",1)</f>
        <v>=DISPIMG("ID_52747A9F1CAE4656A2AA9CBDB35D5D69",1)</v>
      </c>
      <c r="D2" s="8" t="s">
        <v>37</v>
      </c>
      <c r="E2" s="4">
        <v>0.8</v>
      </c>
      <c r="F2" s="4">
        <v>0.99</v>
      </c>
      <c r="G2" s="4">
        <v>0.99</v>
      </c>
      <c r="H2" s="4">
        <v>0.42</v>
      </c>
      <c r="I2" s="2" t="s">
        <v>21</v>
      </c>
      <c r="J2" s="2" t="s">
        <v>38</v>
      </c>
      <c r="K2" s="2" t="s">
        <v>23</v>
      </c>
      <c r="L2" s="6">
        <v>93</v>
      </c>
      <c r="M2" s="2" t="s">
        <v>24</v>
      </c>
      <c r="N2" s="25" t="s">
        <v>39</v>
      </c>
    </row>
    <row r="3" spans="1:14" ht="50.1" customHeight="1">
      <c r="A3" s="28"/>
      <c r="B3" s="2" t="s">
        <v>40</v>
      </c>
      <c r="C3" s="2" t="str">
        <f>_xlfn.DISPIMG("ID_166F56564ABE44B6AAEFBB4E97FF8F83",1)</f>
        <v>=DISPIMG("ID_166F56564ABE44B6AAEFBB4E97FF8F83",1)</v>
      </c>
      <c r="D3" s="8" t="s">
        <v>37</v>
      </c>
      <c r="E3" s="4">
        <v>0.7</v>
      </c>
      <c r="F3" s="4">
        <v>0.99</v>
      </c>
      <c r="G3" s="4">
        <v>0.99</v>
      </c>
      <c r="H3" s="4">
        <v>0.45</v>
      </c>
      <c r="I3" s="2" t="s">
        <v>21</v>
      </c>
      <c r="J3" s="2" t="s">
        <v>38</v>
      </c>
      <c r="K3" s="2" t="s">
        <v>23</v>
      </c>
      <c r="L3" s="6">
        <v>93</v>
      </c>
      <c r="M3" s="2" t="s">
        <v>24</v>
      </c>
      <c r="N3" s="26"/>
    </row>
    <row r="4" spans="1:14" ht="50.1" customHeight="1">
      <c r="A4" s="28"/>
      <c r="B4" s="2" t="s">
        <v>41</v>
      </c>
      <c r="C4" s="2" t="str">
        <f>_xlfn.DISPIMG("ID_6CD990C91A174875AA2CFA2A208E16EE",1)</f>
        <v>=DISPIMG("ID_6CD990C91A174875AA2CFA2A208E16EE",1)</v>
      </c>
      <c r="D4" s="8" t="s">
        <v>37</v>
      </c>
      <c r="E4" s="4">
        <v>0.6</v>
      </c>
      <c r="F4" s="4">
        <v>0.99</v>
      </c>
      <c r="G4" s="4">
        <v>0.99</v>
      </c>
      <c r="H4" s="4">
        <v>0.48</v>
      </c>
      <c r="I4" s="2" t="s">
        <v>21</v>
      </c>
      <c r="J4" s="2" t="s">
        <v>38</v>
      </c>
      <c r="K4" s="2" t="s">
        <v>23</v>
      </c>
      <c r="L4" s="6">
        <v>93</v>
      </c>
      <c r="M4" s="2" t="s">
        <v>28</v>
      </c>
      <c r="N4" s="26"/>
    </row>
    <row r="5" spans="1:14" ht="50.1" customHeight="1">
      <c r="A5" s="28"/>
      <c r="B5" s="2" t="s">
        <v>42</v>
      </c>
      <c r="C5" s="2" t="str">
        <f>_xlfn.DISPIMG("ID_ED35A6B5F4574190A0CF0C0DE85FD1C1",1)</f>
        <v>=DISPIMG("ID_ED35A6B5F4574190A0CF0C0DE85FD1C1",1)</v>
      </c>
      <c r="D5" s="8" t="s">
        <v>37</v>
      </c>
      <c r="E5" s="4">
        <v>0.5</v>
      </c>
      <c r="F5" s="4">
        <v>0.99</v>
      </c>
      <c r="G5" s="4">
        <v>0.99</v>
      </c>
      <c r="H5" s="4">
        <v>0.49</v>
      </c>
      <c r="I5" s="2" t="s">
        <v>21</v>
      </c>
      <c r="J5" s="2" t="s">
        <v>38</v>
      </c>
      <c r="K5" s="2" t="s">
        <v>23</v>
      </c>
      <c r="L5" s="6">
        <v>93</v>
      </c>
      <c r="M5" s="2" t="s">
        <v>28</v>
      </c>
      <c r="N5" s="26"/>
    </row>
    <row r="6" spans="1:14" ht="50.1" customHeight="1">
      <c r="A6" s="28"/>
      <c r="B6" s="2" t="s">
        <v>43</v>
      </c>
      <c r="C6" s="2" t="str">
        <f>_xlfn.DISPIMG("ID_4D10AD6D191D4D049D82E9942C049CC7",1)</f>
        <v>=DISPIMG("ID_4D10AD6D191D4D049D82E9942C049CC7",1)</v>
      </c>
      <c r="D6" s="8" t="s">
        <v>37</v>
      </c>
      <c r="E6" s="4">
        <v>0.35</v>
      </c>
      <c r="F6" s="4">
        <v>0.99</v>
      </c>
      <c r="G6" s="4">
        <v>0.99</v>
      </c>
      <c r="H6" s="4">
        <v>0.51</v>
      </c>
      <c r="I6" s="2" t="s">
        <v>21</v>
      </c>
      <c r="J6" s="2" t="s">
        <v>38</v>
      </c>
      <c r="K6" s="2" t="s">
        <v>23</v>
      </c>
      <c r="L6" s="6">
        <v>93</v>
      </c>
      <c r="M6" s="2" t="s">
        <v>28</v>
      </c>
      <c r="N6" s="26"/>
    </row>
    <row r="7" spans="1:14" ht="50.1" customHeight="1">
      <c r="A7" s="28"/>
      <c r="B7" s="2" t="s">
        <v>44</v>
      </c>
      <c r="C7" s="2" t="str">
        <f>_xlfn.DISPIMG("ID_4E2D4B2B480B4298B81B7F35807F5B25",1)</f>
        <v>=DISPIMG("ID_4E2D4B2B480B4298B81B7F35807F5B25",1)</v>
      </c>
      <c r="D7" s="8" t="s">
        <v>37</v>
      </c>
      <c r="E7" s="4">
        <v>0.2</v>
      </c>
      <c r="F7" s="4">
        <v>0.99</v>
      </c>
      <c r="G7" s="4">
        <v>0.99</v>
      </c>
      <c r="H7" s="4">
        <v>0.54</v>
      </c>
      <c r="I7" s="2" t="s">
        <v>21</v>
      </c>
      <c r="J7" s="2" t="s">
        <v>38</v>
      </c>
      <c r="K7" s="2" t="s">
        <v>23</v>
      </c>
      <c r="L7" s="6">
        <v>93</v>
      </c>
      <c r="M7" s="2" t="s">
        <v>28</v>
      </c>
      <c r="N7" s="26"/>
    </row>
    <row r="8" spans="1:14" ht="50.1" customHeight="1">
      <c r="A8" s="28"/>
      <c r="B8" s="2" t="s">
        <v>45</v>
      </c>
      <c r="C8" s="2" t="str">
        <f>_xlfn.DISPIMG("ID_8CE9E37754EC4A8EA67CB2494B88B6DF",1)</f>
        <v>=DISPIMG("ID_8CE9E37754EC4A8EA67CB2494B88B6DF",1)</v>
      </c>
      <c r="D8" s="8" t="s">
        <v>37</v>
      </c>
      <c r="E8" s="4">
        <v>0.15</v>
      </c>
      <c r="F8" s="4">
        <v>0.99</v>
      </c>
      <c r="G8" s="4">
        <v>0.99</v>
      </c>
      <c r="H8" s="4">
        <v>0.56000000000000005</v>
      </c>
      <c r="I8" s="2" t="s">
        <v>21</v>
      </c>
      <c r="J8" s="2" t="s">
        <v>38</v>
      </c>
      <c r="K8" s="2" t="s">
        <v>23</v>
      </c>
      <c r="L8" s="6">
        <v>93</v>
      </c>
      <c r="M8" s="2" t="s">
        <v>28</v>
      </c>
      <c r="N8" s="26"/>
    </row>
    <row r="9" spans="1:14" ht="50.1" customHeight="1">
      <c r="A9" s="28"/>
      <c r="B9" s="2" t="s">
        <v>46</v>
      </c>
      <c r="C9" s="2" t="str">
        <f>_xlfn.DISPIMG("ID_808C00ECFA724DCA99551EDB851483BA",1)</f>
        <v>=DISPIMG("ID_808C00ECFA724DCA99551EDB851483BA",1)</v>
      </c>
      <c r="D9" s="8" t="s">
        <v>37</v>
      </c>
      <c r="E9" s="4">
        <v>0.08</v>
      </c>
      <c r="F9" s="4">
        <v>0.99</v>
      </c>
      <c r="G9" s="4">
        <v>0.82</v>
      </c>
      <c r="H9" s="4">
        <v>0.57999999999999996</v>
      </c>
      <c r="I9" s="2" t="s">
        <v>21</v>
      </c>
      <c r="J9" s="2" t="s">
        <v>38</v>
      </c>
      <c r="K9" s="2" t="s">
        <v>23</v>
      </c>
      <c r="L9" s="6">
        <v>93</v>
      </c>
      <c r="M9" s="2" t="s">
        <v>28</v>
      </c>
      <c r="N9" s="26"/>
    </row>
    <row r="10" spans="1:14" ht="50.1" customHeight="1">
      <c r="A10" s="28"/>
      <c r="B10" s="2" t="s">
        <v>47</v>
      </c>
      <c r="C10" s="2" t="str">
        <f>_xlfn.DISPIMG("ID_12F031BE98274202BF111B5BB7E00096",1)</f>
        <v>=DISPIMG("ID_12F031BE98274202BF111B5BB7E00096",1)</v>
      </c>
      <c r="D10" s="8" t="s">
        <v>37</v>
      </c>
      <c r="E10" s="4">
        <v>0.05</v>
      </c>
      <c r="F10" s="4">
        <v>0.99</v>
      </c>
      <c r="G10" s="4">
        <v>0.9</v>
      </c>
      <c r="H10" s="4">
        <v>0.62</v>
      </c>
      <c r="I10" s="2" t="s">
        <v>21</v>
      </c>
      <c r="J10" s="2" t="s">
        <v>38</v>
      </c>
      <c r="K10" s="2" t="s">
        <v>23</v>
      </c>
      <c r="L10" s="6">
        <v>93</v>
      </c>
      <c r="M10" s="2" t="s">
        <v>28</v>
      </c>
      <c r="N10" s="27"/>
    </row>
    <row r="11" spans="1:14" ht="50.1" customHeight="1"/>
    <row r="12" spans="1:14" ht="50.1" customHeight="1"/>
    <row r="13" spans="1:14" ht="50.1" customHeight="1"/>
  </sheetData>
  <mergeCells count="2">
    <mergeCell ref="A2:A10"/>
    <mergeCell ref="N2:N10"/>
  </mergeCells>
  <printOptions horizontalCentered="1" verticalCentered="1"/>
  <pageMargins left="0.25138888888888899" right="0.25138888888888899" top="0.75138888888888899" bottom="0.75138888888888899" header="0.29861111111111099" footer="0.29861111111111099"/>
  <pageSetup paperSize="9" scale="70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  <pageSetUpPr fitToPage="1"/>
  </sheetPr>
  <dimension ref="A1:N7"/>
  <sheetViews>
    <sheetView workbookViewId="0">
      <selection activeCell="L1" sqref="L1"/>
    </sheetView>
  </sheetViews>
  <sheetFormatPr defaultColWidth="9" defaultRowHeight="15"/>
  <cols>
    <col min="1" max="1" width="16.140625" customWidth="1"/>
    <col min="2" max="2" width="11.5703125" customWidth="1"/>
    <col min="3" max="3" width="14.28515625" customWidth="1"/>
    <col min="4" max="4" width="9.28515625" customWidth="1"/>
    <col min="5" max="5" width="9.7109375" customWidth="1"/>
    <col min="6" max="6" width="9.5703125" customWidth="1"/>
    <col min="9" max="9" width="11.7109375" customWidth="1"/>
    <col min="10" max="10" width="10.5703125" customWidth="1"/>
    <col min="11" max="11" width="16.5703125" customWidth="1"/>
    <col min="12" max="12" width="15.28515625" customWidth="1"/>
    <col min="13" max="13" width="16.140625" customWidth="1"/>
    <col min="14" max="14" width="22.7109375" customWidth="1"/>
  </cols>
  <sheetData>
    <row r="1" spans="1:14" ht="54.95" customHeight="1">
      <c r="A1" s="1" t="s">
        <v>5</v>
      </c>
      <c r="B1" s="1" t="s">
        <v>6</v>
      </c>
      <c r="C1" s="1" t="s">
        <v>7</v>
      </c>
      <c r="D1" s="1" t="s">
        <v>8</v>
      </c>
      <c r="E1" s="1" t="s">
        <v>9</v>
      </c>
      <c r="F1" s="1" t="s">
        <v>11</v>
      </c>
      <c r="G1" s="1" t="s">
        <v>10</v>
      </c>
      <c r="H1" s="1" t="s">
        <v>12</v>
      </c>
      <c r="I1" s="1" t="s">
        <v>13</v>
      </c>
      <c r="J1" s="1" t="s">
        <v>14</v>
      </c>
      <c r="K1" s="1" t="s">
        <v>15</v>
      </c>
      <c r="L1" s="5" t="s">
        <v>16</v>
      </c>
      <c r="M1" s="5" t="s">
        <v>17</v>
      </c>
      <c r="N1" s="5" t="s">
        <v>18</v>
      </c>
    </row>
    <row r="2" spans="1:14" ht="50.1" customHeight="1">
      <c r="A2" s="28" t="s">
        <v>48</v>
      </c>
      <c r="B2" s="2" t="s">
        <v>49</v>
      </c>
      <c r="C2" s="2" t="str">
        <f>_xlfn.DISPIMG("ID_81B2C332D56E4684856001EE626F1087",1)</f>
        <v>=DISPIMG("ID_81B2C332D56E4684856001EE626F1087",1)</v>
      </c>
      <c r="D2" s="8" t="s">
        <v>37</v>
      </c>
      <c r="E2" s="4">
        <v>0.75</v>
      </c>
      <c r="F2" s="4">
        <v>0.99</v>
      </c>
      <c r="G2" s="4">
        <v>0.99</v>
      </c>
      <c r="H2" s="4">
        <v>0.52</v>
      </c>
      <c r="I2" s="2" t="s">
        <v>21</v>
      </c>
      <c r="J2" s="2" t="s">
        <v>38</v>
      </c>
      <c r="K2" s="2" t="s">
        <v>23</v>
      </c>
      <c r="L2" s="6">
        <v>120</v>
      </c>
      <c r="M2" s="2" t="s">
        <v>24</v>
      </c>
      <c r="N2" s="29" t="s">
        <v>50</v>
      </c>
    </row>
    <row r="3" spans="1:14" ht="50.1" customHeight="1">
      <c r="A3" s="28"/>
      <c r="B3" s="2" t="s">
        <v>51</v>
      </c>
      <c r="C3" s="2" t="str">
        <f>_xlfn.DISPIMG("ID_079CC12F90CE42C6B0E50DA9AF8A5D3B",1)</f>
        <v>=DISPIMG("ID_079CC12F90CE42C6B0E50DA9AF8A5D3B",1)</v>
      </c>
      <c r="D3" s="8" t="s">
        <v>37</v>
      </c>
      <c r="E3" s="4">
        <v>0.7</v>
      </c>
      <c r="F3" s="4">
        <v>0.99</v>
      </c>
      <c r="G3" s="4">
        <v>0.99</v>
      </c>
      <c r="H3" s="4">
        <v>0.55000000000000004</v>
      </c>
      <c r="I3" s="2" t="s">
        <v>21</v>
      </c>
      <c r="J3" s="2" t="s">
        <v>38</v>
      </c>
      <c r="K3" s="2" t="s">
        <v>23</v>
      </c>
      <c r="L3" s="6">
        <v>120</v>
      </c>
      <c r="M3" s="2" t="s">
        <v>24</v>
      </c>
      <c r="N3" s="30"/>
    </row>
    <row r="4" spans="1:14" ht="50.1" customHeight="1">
      <c r="A4" s="28"/>
      <c r="B4" s="2" t="s">
        <v>52</v>
      </c>
      <c r="C4" s="2" t="str">
        <f>_xlfn.DISPIMG("ID_13485577AD8A4609858C691DF112FC7F",1)</f>
        <v>=DISPIMG("ID_13485577AD8A4609858C691DF112FC7F",1)</v>
      </c>
      <c r="D4" s="8" t="s">
        <v>37</v>
      </c>
      <c r="E4" s="4">
        <v>0.5</v>
      </c>
      <c r="F4" s="4">
        <v>0.99</v>
      </c>
      <c r="G4" s="4">
        <v>0.99</v>
      </c>
      <c r="H4" s="4">
        <v>0.6</v>
      </c>
      <c r="I4" s="2" t="s">
        <v>21</v>
      </c>
      <c r="J4" s="2" t="s">
        <v>38</v>
      </c>
      <c r="K4" s="2" t="s">
        <v>23</v>
      </c>
      <c r="L4" s="6">
        <v>120</v>
      </c>
      <c r="M4" s="2" t="s">
        <v>28</v>
      </c>
      <c r="N4" s="30"/>
    </row>
    <row r="5" spans="1:14" ht="50.1" customHeight="1">
      <c r="A5" s="28"/>
      <c r="B5" s="2" t="s">
        <v>53</v>
      </c>
      <c r="C5" s="2" t="str">
        <f>_xlfn.DISPIMG("ID_3A7719E96C2749DC8377BC02D6B4AB60",1)</f>
        <v>=DISPIMG("ID_3A7719E96C2749DC8377BC02D6B4AB60",1)</v>
      </c>
      <c r="D5" s="8" t="s">
        <v>37</v>
      </c>
      <c r="E5" s="4">
        <v>0.35</v>
      </c>
      <c r="F5" s="4">
        <v>0.99</v>
      </c>
      <c r="G5" s="4">
        <v>0.99</v>
      </c>
      <c r="H5" s="4">
        <v>0.63</v>
      </c>
      <c r="I5" s="2" t="s">
        <v>21</v>
      </c>
      <c r="J5" s="2" t="s">
        <v>38</v>
      </c>
      <c r="K5" s="2" t="s">
        <v>23</v>
      </c>
      <c r="L5" s="6">
        <v>120</v>
      </c>
      <c r="M5" s="2" t="s">
        <v>28</v>
      </c>
      <c r="N5" s="30"/>
    </row>
    <row r="6" spans="1:14" ht="50.1" customHeight="1">
      <c r="A6" s="28"/>
      <c r="B6" s="2" t="s">
        <v>54</v>
      </c>
      <c r="C6" s="2" t="str">
        <f>_xlfn.DISPIMG("ID_E0A6D1765C9541D99DA816FF76DFAC69",1)</f>
        <v>=DISPIMG("ID_E0A6D1765C9541D99DA816FF76DFAC69",1)</v>
      </c>
      <c r="D6" s="8" t="s">
        <v>37</v>
      </c>
      <c r="E6" s="4">
        <v>0.15</v>
      </c>
      <c r="F6" s="4">
        <v>0.99</v>
      </c>
      <c r="G6" s="4">
        <v>0.99</v>
      </c>
      <c r="H6" s="4">
        <v>0.7</v>
      </c>
      <c r="I6" s="2" t="s">
        <v>21</v>
      </c>
      <c r="J6" s="2" t="s">
        <v>38</v>
      </c>
      <c r="K6" s="2" t="s">
        <v>23</v>
      </c>
      <c r="L6" s="6">
        <v>120</v>
      </c>
      <c r="M6" s="2" t="s">
        <v>28</v>
      </c>
      <c r="N6" s="30"/>
    </row>
    <row r="7" spans="1:14" ht="50.1" customHeight="1">
      <c r="A7" s="28"/>
      <c r="B7" s="2" t="s">
        <v>55</v>
      </c>
      <c r="C7" s="2" t="str">
        <f>_xlfn.DISPIMG("ID_ADC86C7E8F194DFB90A3F1D47CD7607B",1)</f>
        <v>=DISPIMG("ID_ADC86C7E8F194DFB90A3F1D47CD7607B",1)</v>
      </c>
      <c r="D7" s="8" t="s">
        <v>37</v>
      </c>
      <c r="E7" s="4">
        <v>0.05</v>
      </c>
      <c r="F7" s="4">
        <v>0.99</v>
      </c>
      <c r="G7" s="4">
        <v>0.99</v>
      </c>
      <c r="H7" s="4">
        <v>0.73</v>
      </c>
      <c r="I7" s="2" t="s">
        <v>21</v>
      </c>
      <c r="J7" s="2" t="s">
        <v>38</v>
      </c>
      <c r="K7" s="2" t="s">
        <v>23</v>
      </c>
      <c r="L7" s="6">
        <v>120</v>
      </c>
      <c r="M7" s="2" t="s">
        <v>28</v>
      </c>
      <c r="N7" s="30"/>
    </row>
  </sheetData>
  <mergeCells count="2">
    <mergeCell ref="A2:A7"/>
    <mergeCell ref="N2:N7"/>
  </mergeCells>
  <printOptions horizontalCentered="1" verticalCentered="1"/>
  <pageMargins left="0.25138888888888899" right="0.25138888888888899" top="0.75138888888888899" bottom="0.75138888888888899" header="0.29861111111111099" footer="0.29861111111111099"/>
  <pageSetup paperSize="9" scale="72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-0.249977111117893"/>
    <pageSetUpPr fitToPage="1"/>
  </sheetPr>
  <dimension ref="A1:N7"/>
  <sheetViews>
    <sheetView workbookViewId="0">
      <selection activeCell="L1" sqref="L1"/>
    </sheetView>
  </sheetViews>
  <sheetFormatPr defaultColWidth="9" defaultRowHeight="15"/>
  <cols>
    <col min="1" max="1" width="16.140625" customWidth="1"/>
    <col min="2" max="2" width="11.5703125" customWidth="1"/>
    <col min="3" max="3" width="14.28515625" customWidth="1"/>
    <col min="4" max="4" width="9.28515625" customWidth="1"/>
    <col min="5" max="5" width="9.7109375" customWidth="1"/>
    <col min="6" max="6" width="9.5703125" customWidth="1"/>
    <col min="9" max="9" width="11.7109375" customWidth="1"/>
    <col min="10" max="10" width="10.5703125" customWidth="1"/>
    <col min="11" max="11" width="16.5703125" customWidth="1"/>
    <col min="12" max="12" width="15.28515625" customWidth="1"/>
    <col min="13" max="13" width="16.140625" customWidth="1"/>
    <col min="14" max="14" width="22.7109375" customWidth="1"/>
  </cols>
  <sheetData>
    <row r="1" spans="1:14" ht="54.95" customHeight="1">
      <c r="A1" s="1" t="s">
        <v>5</v>
      </c>
      <c r="B1" s="1" t="s">
        <v>6</v>
      </c>
      <c r="C1" s="1" t="s">
        <v>7</v>
      </c>
      <c r="D1" s="1" t="s">
        <v>8</v>
      </c>
      <c r="E1" s="1" t="s">
        <v>9</v>
      </c>
      <c r="F1" s="1" t="s">
        <v>11</v>
      </c>
      <c r="G1" s="1" t="s">
        <v>10</v>
      </c>
      <c r="H1" s="1" t="s">
        <v>12</v>
      </c>
      <c r="I1" s="1" t="s">
        <v>13</v>
      </c>
      <c r="J1" s="1" t="s">
        <v>14</v>
      </c>
      <c r="K1" s="1" t="s">
        <v>15</v>
      </c>
      <c r="L1" s="5" t="s">
        <v>16</v>
      </c>
      <c r="M1" s="5" t="s">
        <v>17</v>
      </c>
      <c r="N1" s="5" t="s">
        <v>18</v>
      </c>
    </row>
    <row r="2" spans="1:14" ht="50.1" customHeight="1">
      <c r="A2" s="28" t="s">
        <v>56</v>
      </c>
      <c r="B2" s="2" t="s">
        <v>57</v>
      </c>
      <c r="C2" s="2"/>
      <c r="D2" s="8" t="s">
        <v>37</v>
      </c>
      <c r="E2" s="4">
        <v>0.7</v>
      </c>
      <c r="F2" s="4">
        <v>1</v>
      </c>
      <c r="G2" s="4">
        <v>1</v>
      </c>
      <c r="H2" s="4">
        <v>0.6</v>
      </c>
      <c r="I2" s="2" t="s">
        <v>21</v>
      </c>
      <c r="J2" s="2" t="s">
        <v>38</v>
      </c>
      <c r="K2" s="2" t="s">
        <v>23</v>
      </c>
      <c r="L2" s="6">
        <v>134</v>
      </c>
      <c r="M2" s="2" t="s">
        <v>24</v>
      </c>
      <c r="N2" s="29" t="s">
        <v>58</v>
      </c>
    </row>
    <row r="3" spans="1:14" ht="50.1" customHeight="1">
      <c r="A3" s="28"/>
      <c r="B3" s="2" t="s">
        <v>59</v>
      </c>
      <c r="C3" s="2"/>
      <c r="D3" s="8" t="s">
        <v>37</v>
      </c>
      <c r="E3" s="4">
        <v>0.6</v>
      </c>
      <c r="F3" s="4">
        <v>1</v>
      </c>
      <c r="G3" s="4">
        <v>1</v>
      </c>
      <c r="H3" s="4">
        <v>0.65</v>
      </c>
      <c r="I3" s="2" t="s">
        <v>21</v>
      </c>
      <c r="J3" s="2" t="s">
        <v>38</v>
      </c>
      <c r="K3" s="2" t="s">
        <v>23</v>
      </c>
      <c r="L3" s="6">
        <v>134</v>
      </c>
      <c r="M3" s="2" t="s">
        <v>24</v>
      </c>
      <c r="N3" s="30"/>
    </row>
    <row r="4" spans="1:14" ht="50.1" customHeight="1">
      <c r="A4" s="28"/>
      <c r="B4" s="2" t="s">
        <v>60</v>
      </c>
      <c r="C4" s="2"/>
      <c r="D4" s="8" t="s">
        <v>37</v>
      </c>
      <c r="E4" s="4">
        <v>0.4</v>
      </c>
      <c r="F4" s="4">
        <v>1</v>
      </c>
      <c r="G4" s="4">
        <v>1</v>
      </c>
      <c r="H4" s="4">
        <v>0.7</v>
      </c>
      <c r="I4" s="2" t="s">
        <v>21</v>
      </c>
      <c r="J4" s="2" t="s">
        <v>38</v>
      </c>
      <c r="K4" s="2" t="s">
        <v>23</v>
      </c>
      <c r="L4" s="6">
        <v>134</v>
      </c>
      <c r="M4" s="2" t="s">
        <v>28</v>
      </c>
      <c r="N4" s="30"/>
    </row>
    <row r="5" spans="1:14" ht="50.1" customHeight="1">
      <c r="A5" s="28"/>
      <c r="B5" s="2" t="s">
        <v>61</v>
      </c>
      <c r="C5" s="2" t="str">
        <f>_xlfn.DISPIMG("ID_3A7719E96C2749DC8377BC02D6B4AB60",1)</f>
        <v>=DISPIMG("ID_3A7719E96C2749DC8377BC02D6B4AB60",1)</v>
      </c>
      <c r="D5" s="8" t="s">
        <v>37</v>
      </c>
      <c r="E5" s="4">
        <v>0.2</v>
      </c>
      <c r="F5" s="4">
        <v>1</v>
      </c>
      <c r="G5" s="4">
        <v>1</v>
      </c>
      <c r="H5" s="4">
        <v>0.75</v>
      </c>
      <c r="I5" s="2" t="s">
        <v>21</v>
      </c>
      <c r="J5" s="2" t="s">
        <v>38</v>
      </c>
      <c r="K5" s="2" t="s">
        <v>23</v>
      </c>
      <c r="L5" s="6">
        <v>134</v>
      </c>
      <c r="M5" s="2" t="s">
        <v>28</v>
      </c>
      <c r="N5" s="30"/>
    </row>
    <row r="6" spans="1:14" ht="50.1" customHeight="1">
      <c r="A6" s="28"/>
      <c r="B6" s="2" t="s">
        <v>62</v>
      </c>
      <c r="C6" s="2"/>
      <c r="D6" s="8" t="s">
        <v>37</v>
      </c>
      <c r="E6" s="4">
        <v>0.1</v>
      </c>
      <c r="F6" s="4">
        <v>1</v>
      </c>
      <c r="G6" s="4">
        <v>1</v>
      </c>
      <c r="H6" s="4">
        <v>0.77</v>
      </c>
      <c r="I6" s="2" t="s">
        <v>21</v>
      </c>
      <c r="J6" s="2" t="s">
        <v>38</v>
      </c>
      <c r="K6" s="2" t="s">
        <v>23</v>
      </c>
      <c r="L6" s="6">
        <v>134</v>
      </c>
      <c r="M6" s="2" t="s">
        <v>28</v>
      </c>
      <c r="N6" s="30"/>
    </row>
    <row r="7" spans="1:14" ht="50.1" customHeight="1">
      <c r="A7" s="28"/>
      <c r="B7" s="2" t="s">
        <v>63</v>
      </c>
      <c r="C7" s="2"/>
      <c r="D7" s="8" t="s">
        <v>37</v>
      </c>
      <c r="E7" s="4">
        <v>0.05</v>
      </c>
      <c r="F7" s="4">
        <v>1</v>
      </c>
      <c r="G7" s="4">
        <v>1</v>
      </c>
      <c r="H7" s="4">
        <v>0.8</v>
      </c>
      <c r="I7" s="2" t="s">
        <v>21</v>
      </c>
      <c r="J7" s="2" t="s">
        <v>38</v>
      </c>
      <c r="K7" s="2" t="s">
        <v>23</v>
      </c>
      <c r="L7" s="6">
        <v>134</v>
      </c>
      <c r="M7" s="2" t="s">
        <v>28</v>
      </c>
      <c r="N7" s="30"/>
    </row>
  </sheetData>
  <mergeCells count="2">
    <mergeCell ref="A2:A7"/>
    <mergeCell ref="N2:N7"/>
  </mergeCells>
  <printOptions horizontalCentered="1" verticalCentered="1"/>
  <pageMargins left="0.25138888888888899" right="0.25138888888888899" top="0.75138888888888899" bottom="0.75138888888888899" header="0.29861111111111099" footer="0.29861111111111099"/>
  <pageSetup paperSize="9" scale="72" fitToHeight="0"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92D050"/>
    <pageSetUpPr fitToPage="1"/>
  </sheetPr>
  <dimension ref="A1:N7"/>
  <sheetViews>
    <sheetView workbookViewId="0">
      <selection activeCell="L1" sqref="L1"/>
    </sheetView>
  </sheetViews>
  <sheetFormatPr defaultColWidth="8.85546875" defaultRowHeight="15"/>
  <cols>
    <col min="1" max="1" width="16.140625" customWidth="1"/>
    <col min="2" max="2" width="11.5703125" customWidth="1"/>
    <col min="3" max="3" width="15.5703125" customWidth="1"/>
    <col min="4" max="4" width="10.5703125" customWidth="1"/>
    <col min="9" max="9" width="11.7109375" customWidth="1"/>
    <col min="10" max="10" width="10.5703125" customWidth="1"/>
    <col min="11" max="11" width="16.5703125" customWidth="1"/>
    <col min="12" max="12" width="14.28515625" customWidth="1"/>
    <col min="13" max="13" width="14.85546875" customWidth="1"/>
    <col min="14" max="14" width="23.85546875" customWidth="1"/>
  </cols>
  <sheetData>
    <row r="1" spans="1:14" ht="54" customHeight="1">
      <c r="A1" s="1" t="s">
        <v>5</v>
      </c>
      <c r="B1" s="1" t="s">
        <v>6</v>
      </c>
      <c r="C1" s="1" t="s">
        <v>7</v>
      </c>
      <c r="D1" s="1" t="s">
        <v>8</v>
      </c>
      <c r="E1" s="1" t="s">
        <v>9</v>
      </c>
      <c r="F1" s="1" t="s">
        <v>11</v>
      </c>
      <c r="G1" s="1" t="s">
        <v>10</v>
      </c>
      <c r="H1" s="1" t="s">
        <v>12</v>
      </c>
      <c r="I1" s="1" t="s">
        <v>13</v>
      </c>
      <c r="J1" s="1" t="s">
        <v>14</v>
      </c>
      <c r="K1" s="1" t="s">
        <v>15</v>
      </c>
      <c r="L1" s="5" t="s">
        <v>16</v>
      </c>
      <c r="M1" s="5" t="s">
        <v>17</v>
      </c>
      <c r="N1" s="5" t="s">
        <v>18</v>
      </c>
    </row>
    <row r="2" spans="1:14" ht="54.95" customHeight="1">
      <c r="A2" s="28" t="s">
        <v>64</v>
      </c>
      <c r="B2" s="8" t="s">
        <v>65</v>
      </c>
      <c r="C2" s="2" t="str">
        <f>_xlfn.DISPIMG("ID_733F20DDC380459CAC7012F080B24961",1)</f>
        <v>=DISPIMG("ID_733F20DDC380459CAC7012F080B24961",1)</v>
      </c>
      <c r="D2" s="8" t="s">
        <v>66</v>
      </c>
      <c r="E2" s="4">
        <v>0.7</v>
      </c>
      <c r="F2" s="4">
        <v>0.94</v>
      </c>
      <c r="G2" s="4">
        <v>0.99</v>
      </c>
      <c r="H2" s="4">
        <v>0.53</v>
      </c>
      <c r="I2" s="2" t="s">
        <v>21</v>
      </c>
      <c r="J2" s="2" t="s">
        <v>38</v>
      </c>
      <c r="K2" s="2" t="s">
        <v>23</v>
      </c>
      <c r="L2" s="6">
        <v>120</v>
      </c>
      <c r="M2" s="2" t="s">
        <v>24</v>
      </c>
      <c r="N2" s="29" t="s">
        <v>67</v>
      </c>
    </row>
    <row r="3" spans="1:14" ht="54.95" customHeight="1">
      <c r="A3" s="28"/>
      <c r="B3" s="8" t="s">
        <v>68</v>
      </c>
      <c r="C3" s="2" t="str">
        <f>_xlfn.DISPIMG("ID_A638DB6A2E884BFFADA93E88B68D344F",1)</f>
        <v>=DISPIMG("ID_A638DB6A2E884BFFADA93E88B68D344F",1)</v>
      </c>
      <c r="D3" s="8" t="s">
        <v>66</v>
      </c>
      <c r="E3" s="4">
        <v>0.7</v>
      </c>
      <c r="F3" s="4">
        <v>0.94</v>
      </c>
      <c r="G3" s="4">
        <v>0.99</v>
      </c>
      <c r="H3" s="4">
        <v>0.53</v>
      </c>
      <c r="I3" s="2" t="s">
        <v>21</v>
      </c>
      <c r="J3" s="2" t="s">
        <v>38</v>
      </c>
      <c r="K3" s="2" t="s">
        <v>23</v>
      </c>
      <c r="L3" s="6">
        <v>120</v>
      </c>
      <c r="M3" s="2" t="s">
        <v>24</v>
      </c>
      <c r="N3" s="30"/>
    </row>
    <row r="4" spans="1:14" ht="54.95" customHeight="1">
      <c r="A4" s="28"/>
      <c r="B4" s="2" t="s">
        <v>69</v>
      </c>
      <c r="C4" s="2" t="str">
        <f>_xlfn.DISPIMG("ID_C8F0A651D9724453BACA9B9818031DAE",1)</f>
        <v>=DISPIMG("ID_C8F0A651D9724453BACA9B9818031DAE",1)</v>
      </c>
      <c r="D4" s="8" t="s">
        <v>66</v>
      </c>
      <c r="E4" s="4">
        <v>0.35</v>
      </c>
      <c r="F4" s="4">
        <v>0.95</v>
      </c>
      <c r="G4" s="4">
        <v>0.99</v>
      </c>
      <c r="H4" s="4">
        <v>0.65</v>
      </c>
      <c r="I4" s="2" t="s">
        <v>21</v>
      </c>
      <c r="J4" s="2" t="s">
        <v>38</v>
      </c>
      <c r="K4" s="2" t="s">
        <v>23</v>
      </c>
      <c r="L4" s="6">
        <v>120</v>
      </c>
      <c r="M4" s="2" t="s">
        <v>28</v>
      </c>
      <c r="N4" s="30"/>
    </row>
    <row r="5" spans="1:14" ht="54.95" customHeight="1">
      <c r="A5" s="28"/>
      <c r="B5" s="2" t="s">
        <v>70</v>
      </c>
      <c r="C5" s="2" t="str">
        <f>_xlfn.DISPIMG("ID_9F2A1DD08DC1486A8061A143A639F1F0",1)</f>
        <v>=DISPIMG("ID_9F2A1DD08DC1486A8061A143A639F1F0",1)</v>
      </c>
      <c r="D5" s="8" t="s">
        <v>66</v>
      </c>
      <c r="E5" s="4">
        <v>0.18</v>
      </c>
      <c r="F5" s="4">
        <v>0.92</v>
      </c>
      <c r="G5" s="4">
        <v>0.99</v>
      </c>
      <c r="H5" s="4">
        <v>0.72</v>
      </c>
      <c r="I5" s="2" t="s">
        <v>21</v>
      </c>
      <c r="J5" s="2" t="s">
        <v>38</v>
      </c>
      <c r="K5" s="2" t="s">
        <v>23</v>
      </c>
      <c r="L5" s="6">
        <v>120</v>
      </c>
      <c r="M5" s="2" t="s">
        <v>28</v>
      </c>
      <c r="N5" s="30"/>
    </row>
    <row r="6" spans="1:14" ht="54.95" customHeight="1">
      <c r="A6" s="28"/>
      <c r="B6" s="2" t="s">
        <v>71</v>
      </c>
      <c r="C6" s="2" t="str">
        <f>_xlfn.DISPIMG("ID_7A4CA8860CB24A6280B3BACBEC825BDE",1)</f>
        <v>=DISPIMG("ID_7A4CA8860CB24A6280B3BACBEC825BDE",1)</v>
      </c>
      <c r="D6" s="8" t="s">
        <v>66</v>
      </c>
      <c r="E6" s="4">
        <v>0.15</v>
      </c>
      <c r="F6" s="4">
        <v>0.93</v>
      </c>
      <c r="G6" s="4">
        <v>0.99</v>
      </c>
      <c r="H6" s="4">
        <v>0.73</v>
      </c>
      <c r="I6" s="2" t="s">
        <v>21</v>
      </c>
      <c r="J6" s="2" t="s">
        <v>38</v>
      </c>
      <c r="K6" s="2" t="s">
        <v>23</v>
      </c>
      <c r="L6" s="6">
        <v>120</v>
      </c>
      <c r="M6" s="2" t="s">
        <v>28</v>
      </c>
      <c r="N6" s="30"/>
    </row>
    <row r="7" spans="1:14" ht="54.95" customHeight="1">
      <c r="A7" s="28"/>
      <c r="B7" s="2" t="s">
        <v>72</v>
      </c>
      <c r="C7" s="2" t="str">
        <f>_xlfn.DISPIMG("ID_30DB14DCC762428CA14610E6D4B2F45C",1)</f>
        <v>=DISPIMG("ID_30DB14DCC762428CA14610E6D4B2F45C",1)</v>
      </c>
      <c r="D7" s="8" t="s">
        <v>66</v>
      </c>
      <c r="E7" s="4">
        <v>0.06</v>
      </c>
      <c r="F7" s="4">
        <v>0.9</v>
      </c>
      <c r="G7" s="4">
        <v>0.99</v>
      </c>
      <c r="H7" s="4">
        <v>0.76</v>
      </c>
      <c r="I7" s="2" t="s">
        <v>21</v>
      </c>
      <c r="J7" s="2" t="s">
        <v>38</v>
      </c>
      <c r="K7" s="2" t="s">
        <v>23</v>
      </c>
      <c r="L7" s="6">
        <v>120</v>
      </c>
      <c r="M7" s="2" t="s">
        <v>28</v>
      </c>
      <c r="N7" s="30"/>
    </row>
  </sheetData>
  <mergeCells count="2">
    <mergeCell ref="A2:A7"/>
    <mergeCell ref="N2:N7"/>
  </mergeCells>
  <printOptions horizontalCentered="1" verticalCentered="1"/>
  <pageMargins left="0.25138888888888899" right="0.25138888888888899" top="0.75138888888888899" bottom="0.75138888888888899" header="0.29861111111111099" footer="0.29861111111111099"/>
  <pageSetup paperSize="9" scale="73" fitToHeight="0"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0070C0"/>
    <pageSetUpPr fitToPage="1"/>
  </sheetPr>
  <dimension ref="A1:N5"/>
  <sheetViews>
    <sheetView topLeftCell="B1" workbookViewId="0">
      <selection activeCell="K14" sqref="K14"/>
    </sheetView>
  </sheetViews>
  <sheetFormatPr defaultColWidth="8.85546875" defaultRowHeight="15"/>
  <cols>
    <col min="1" max="1" width="16.140625" customWidth="1"/>
    <col min="2" max="2" width="11.5703125" customWidth="1"/>
    <col min="3" max="3" width="14.42578125" customWidth="1"/>
    <col min="4" max="4" width="12.42578125" customWidth="1"/>
    <col min="9" max="9" width="11.7109375" customWidth="1"/>
    <col min="10" max="10" width="10.5703125" customWidth="1"/>
    <col min="11" max="11" width="16.5703125" customWidth="1"/>
    <col min="12" max="12" width="13.140625" customWidth="1"/>
    <col min="13" max="13" width="24.28515625" customWidth="1"/>
    <col min="14" max="14" width="23.7109375" customWidth="1"/>
  </cols>
  <sheetData>
    <row r="1" spans="1:14" ht="63" customHeight="1">
      <c r="A1" s="1" t="s">
        <v>5</v>
      </c>
      <c r="B1" s="1" t="s">
        <v>6</v>
      </c>
      <c r="C1" s="1" t="s">
        <v>7</v>
      </c>
      <c r="D1" s="1" t="s">
        <v>8</v>
      </c>
      <c r="E1" s="1" t="s">
        <v>9</v>
      </c>
      <c r="F1" s="1" t="s">
        <v>11</v>
      </c>
      <c r="G1" s="1" t="s">
        <v>10</v>
      </c>
      <c r="H1" s="1" t="s">
        <v>12</v>
      </c>
      <c r="I1" s="1" t="s">
        <v>13</v>
      </c>
      <c r="J1" s="1" t="s">
        <v>14</v>
      </c>
      <c r="K1" s="1" t="s">
        <v>15</v>
      </c>
      <c r="L1" s="5" t="s">
        <v>16</v>
      </c>
      <c r="M1" s="5" t="s">
        <v>17</v>
      </c>
      <c r="N1" s="5" t="s">
        <v>18</v>
      </c>
    </row>
    <row r="2" spans="1:14" ht="51" customHeight="1">
      <c r="A2" s="28" t="s">
        <v>73</v>
      </c>
      <c r="B2" s="8" t="s">
        <v>21</v>
      </c>
      <c r="C2" s="2" t="str">
        <f>_xlfn.DISPIMG("ID_331E27E0D8AA4E1C8822D4E69D4A5154",1)</f>
        <v>=DISPIMG("ID_331E27E0D8AA4E1C8822D4E69D4A5154",1)</v>
      </c>
      <c r="D2" s="8" t="s">
        <v>66</v>
      </c>
      <c r="E2" s="4">
        <v>0.9</v>
      </c>
      <c r="F2" s="4">
        <v>0.15</v>
      </c>
      <c r="G2" s="4">
        <v>0.1</v>
      </c>
      <c r="H2" s="4">
        <v>0.1</v>
      </c>
      <c r="I2" s="2" t="s">
        <v>74</v>
      </c>
      <c r="J2" s="2" t="s">
        <v>38</v>
      </c>
      <c r="K2" s="2" t="s">
        <v>23</v>
      </c>
      <c r="L2" s="6">
        <v>67</v>
      </c>
      <c r="M2" s="9" t="s">
        <v>75</v>
      </c>
      <c r="N2" s="29" t="s">
        <v>76</v>
      </c>
    </row>
    <row r="3" spans="1:14" ht="48.95" customHeight="1">
      <c r="A3" s="28"/>
      <c r="B3" s="8" t="s">
        <v>77</v>
      </c>
      <c r="C3" s="2" t="str">
        <f>_xlfn.DISPIMG("ID_136C70FC8DB6463FAF143A78076E6C19",1)</f>
        <v>=DISPIMG("ID_136C70FC8DB6463FAF143A78076E6C19",1)</v>
      </c>
      <c r="D3" s="8" t="s">
        <v>66</v>
      </c>
      <c r="E3" s="4">
        <v>0.9</v>
      </c>
      <c r="F3" s="4">
        <v>0.2</v>
      </c>
      <c r="G3" s="4">
        <v>0.1</v>
      </c>
      <c r="H3" s="4">
        <v>0.12</v>
      </c>
      <c r="I3" s="2" t="s">
        <v>78</v>
      </c>
      <c r="J3" s="2" t="s">
        <v>38</v>
      </c>
      <c r="K3" s="2" t="s">
        <v>23</v>
      </c>
      <c r="L3" s="6">
        <v>71</v>
      </c>
      <c r="M3" s="9" t="s">
        <v>75</v>
      </c>
      <c r="N3" s="30"/>
    </row>
    <row r="4" spans="1:14" ht="50.1" customHeight="1">
      <c r="A4" s="28"/>
      <c r="B4" s="2" t="s">
        <v>79</v>
      </c>
      <c r="C4" s="2" t="str">
        <f>_xlfn.DISPIMG("ID_CEF5DB5024BC40BC9038692D819196A5",1)</f>
        <v>=DISPIMG("ID_CEF5DB5024BC40BC9038692D819196A5",1)</v>
      </c>
      <c r="D4" s="8" t="s">
        <v>66</v>
      </c>
      <c r="E4" s="4">
        <v>0.9</v>
      </c>
      <c r="F4" s="4">
        <v>0.2</v>
      </c>
      <c r="G4" s="4">
        <v>0.1</v>
      </c>
      <c r="H4" s="4">
        <v>0.12</v>
      </c>
      <c r="I4" s="2" t="s">
        <v>80</v>
      </c>
      <c r="J4" s="2" t="s">
        <v>38</v>
      </c>
      <c r="K4" s="2" t="s">
        <v>23</v>
      </c>
      <c r="L4" s="6">
        <v>110</v>
      </c>
      <c r="M4" s="9" t="s">
        <v>75</v>
      </c>
      <c r="N4" s="30"/>
    </row>
    <row r="5" spans="1:14" ht="50.1" customHeight="1">
      <c r="A5" s="28"/>
      <c r="B5" s="2" t="s">
        <v>81</v>
      </c>
      <c r="C5" s="2" t="str">
        <f>_xlfn.DISPIMG("ID_75C1383EBAD845179B5727E6E4E8172E",1)</f>
        <v>=DISPIMG("ID_75C1383EBAD845179B5727E6E4E8172E",1)</v>
      </c>
      <c r="D5" s="8" t="s">
        <v>66</v>
      </c>
      <c r="E5" s="4">
        <v>0.9</v>
      </c>
      <c r="F5" s="4">
        <v>0.25</v>
      </c>
      <c r="G5" s="4">
        <v>0.1</v>
      </c>
      <c r="H5" s="4">
        <v>0.15</v>
      </c>
      <c r="I5" s="2" t="s">
        <v>82</v>
      </c>
      <c r="J5" s="2" t="s">
        <v>38</v>
      </c>
      <c r="K5" s="2" t="s">
        <v>23</v>
      </c>
      <c r="L5" s="6">
        <v>153</v>
      </c>
      <c r="M5" s="9" t="s">
        <v>75</v>
      </c>
      <c r="N5" s="30"/>
    </row>
  </sheetData>
  <mergeCells count="2">
    <mergeCell ref="A2:A5"/>
    <mergeCell ref="N2:N5"/>
  </mergeCells>
  <printOptions horizontalCentered="1" verticalCentered="1"/>
  <pageMargins left="0.25138888888888899" right="0.25138888888888899" top="0.75138888888888899" bottom="0.75138888888888899" header="0.29861111111111099" footer="0.29861111111111099"/>
  <pageSetup paperSize="9" scale="69" fitToHeight="0"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00B050"/>
    <pageSetUpPr fitToPage="1"/>
  </sheetPr>
  <dimension ref="A1:N5"/>
  <sheetViews>
    <sheetView workbookViewId="0">
      <selection activeCell="L1" sqref="L1"/>
    </sheetView>
  </sheetViews>
  <sheetFormatPr defaultColWidth="8.85546875" defaultRowHeight="14.25"/>
  <cols>
    <col min="1" max="1" width="16.140625" style="7" customWidth="1"/>
    <col min="2" max="2" width="11.5703125" style="7" customWidth="1"/>
    <col min="3" max="3" width="9.28515625" style="7"/>
    <col min="4" max="8" width="8.85546875" style="7"/>
    <col min="9" max="9" width="11.7109375" style="7" customWidth="1"/>
    <col min="10" max="10" width="10.5703125" style="7" customWidth="1"/>
    <col min="11" max="11" width="16.5703125" style="7" customWidth="1"/>
    <col min="12" max="12" width="14.7109375" style="7" customWidth="1"/>
    <col min="13" max="13" width="14.85546875" style="7" customWidth="1"/>
    <col min="14" max="14" width="21" style="7" customWidth="1"/>
    <col min="15" max="16384" width="8.85546875" style="7"/>
  </cols>
  <sheetData>
    <row r="1" spans="1:14" ht="48.95" customHeight="1">
      <c r="A1" s="1" t="s">
        <v>5</v>
      </c>
      <c r="B1" s="1" t="s">
        <v>6</v>
      </c>
      <c r="C1" s="1" t="s">
        <v>7</v>
      </c>
      <c r="D1" s="1" t="s">
        <v>8</v>
      </c>
      <c r="E1" s="1" t="s">
        <v>9</v>
      </c>
      <c r="F1" s="1" t="s">
        <v>11</v>
      </c>
      <c r="G1" s="1" t="s">
        <v>10</v>
      </c>
      <c r="H1" s="1" t="s">
        <v>12</v>
      </c>
      <c r="I1" s="1" t="s">
        <v>13</v>
      </c>
      <c r="J1" s="1" t="s">
        <v>14</v>
      </c>
      <c r="K1" s="1" t="s">
        <v>15</v>
      </c>
      <c r="L1" s="5" t="s">
        <v>16</v>
      </c>
      <c r="M1" s="5" t="s">
        <v>17</v>
      </c>
      <c r="N1" s="1" t="s">
        <v>18</v>
      </c>
    </row>
    <row r="2" spans="1:14" ht="50.1" customHeight="1">
      <c r="A2" s="28" t="s">
        <v>83</v>
      </c>
      <c r="B2" s="2" t="s">
        <v>84</v>
      </c>
      <c r="C2" s="2" t="str">
        <f>_xlfn.DISPIMG("ID_D29939B5494E4F6C9208403080D5A3A9",1)</f>
        <v>=DISPIMG("ID_D29939B5494E4F6C9208403080D5A3A9",1)</v>
      </c>
      <c r="D2" s="2" t="s">
        <v>66</v>
      </c>
      <c r="E2" s="4">
        <v>0.57999999999999996</v>
      </c>
      <c r="F2" s="4">
        <v>0.99</v>
      </c>
      <c r="G2" s="4">
        <v>0.99</v>
      </c>
      <c r="H2" s="4">
        <v>0.48</v>
      </c>
      <c r="I2" s="2" t="s">
        <v>21</v>
      </c>
      <c r="J2" s="2" t="s">
        <v>38</v>
      </c>
      <c r="K2" s="2" t="s">
        <v>23</v>
      </c>
      <c r="L2" s="6">
        <v>282</v>
      </c>
      <c r="M2" s="2" t="s">
        <v>24</v>
      </c>
      <c r="N2" s="31" t="s">
        <v>85</v>
      </c>
    </row>
    <row r="3" spans="1:14" ht="50.1" customHeight="1">
      <c r="A3" s="28"/>
      <c r="B3" s="2" t="s">
        <v>86</v>
      </c>
      <c r="C3" s="2" t="str">
        <f>_xlfn.DISPIMG("ID_A99DF0C932B5464CAA1B4FBE6091B512",1)</f>
        <v>=DISPIMG("ID_A99DF0C932B5464CAA1B4FBE6091B512",1)</v>
      </c>
      <c r="D3" s="2" t="s">
        <v>66</v>
      </c>
      <c r="E3" s="4">
        <v>0.18</v>
      </c>
      <c r="F3" s="4">
        <v>0.99</v>
      </c>
      <c r="G3" s="4">
        <v>0.99</v>
      </c>
      <c r="H3" s="4">
        <v>0.65</v>
      </c>
      <c r="I3" s="2" t="s">
        <v>21</v>
      </c>
      <c r="J3" s="2" t="s">
        <v>38</v>
      </c>
      <c r="K3" s="2" t="s">
        <v>23</v>
      </c>
      <c r="L3" s="6">
        <v>282</v>
      </c>
      <c r="M3" s="2" t="s">
        <v>24</v>
      </c>
      <c r="N3" s="32"/>
    </row>
    <row r="4" spans="1:14" ht="50.1" customHeight="1">
      <c r="A4" s="28"/>
      <c r="B4" s="2" t="s">
        <v>87</v>
      </c>
      <c r="C4" s="2" t="str">
        <f>_xlfn.DISPIMG("ID_1F7716AD5C344B92BE7FB861976556E5",1)</f>
        <v>=DISPIMG("ID_1F7716AD5C344B92BE7FB861976556E5",1)</v>
      </c>
      <c r="D4" s="2" t="s">
        <v>66</v>
      </c>
      <c r="E4" s="4">
        <v>0.6</v>
      </c>
      <c r="F4" s="4">
        <v>0.99</v>
      </c>
      <c r="G4" s="4">
        <v>0.99</v>
      </c>
      <c r="H4" s="4">
        <v>0.49</v>
      </c>
      <c r="I4" s="2" t="s">
        <v>21</v>
      </c>
      <c r="J4" s="2" t="s">
        <v>38</v>
      </c>
      <c r="K4" s="2" t="s">
        <v>23</v>
      </c>
      <c r="L4" s="6">
        <v>282</v>
      </c>
      <c r="M4" s="2" t="s">
        <v>24</v>
      </c>
      <c r="N4" s="32"/>
    </row>
    <row r="5" spans="1:14" ht="50.1" customHeight="1">
      <c r="A5" s="28"/>
      <c r="B5" s="2" t="s">
        <v>88</v>
      </c>
      <c r="C5" s="2" t="str">
        <f>_xlfn.DISPIMG("ID_6A7657BBF7FA4651AAAACF849879D821",1)</f>
        <v>=DISPIMG("ID_6A7657BBF7FA4651AAAACF849879D821",1)</v>
      </c>
      <c r="D5" s="2" t="s">
        <v>66</v>
      </c>
      <c r="E5" s="4">
        <v>0.57999999999999996</v>
      </c>
      <c r="F5" s="4">
        <v>0.99</v>
      </c>
      <c r="G5" s="4">
        <v>0.99</v>
      </c>
      <c r="H5" s="4">
        <v>0.48</v>
      </c>
      <c r="I5" s="2" t="s">
        <v>21</v>
      </c>
      <c r="J5" s="2" t="s">
        <v>38</v>
      </c>
      <c r="K5" s="2" t="s">
        <v>23</v>
      </c>
      <c r="L5" s="6">
        <v>282</v>
      </c>
      <c r="M5" s="2" t="s">
        <v>24</v>
      </c>
      <c r="N5" s="33"/>
    </row>
  </sheetData>
  <mergeCells count="2">
    <mergeCell ref="A2:A5"/>
    <mergeCell ref="N2:N5"/>
  </mergeCells>
  <printOptions horizontalCentered="1" verticalCentered="1"/>
  <pageMargins left="0.25138888888888899" right="0.25138888888888899" top="0.75138888888888899" bottom="0.75138888888888899" header="0.29861111111111099" footer="0.29861111111111099"/>
  <pageSetup paperSize="9" scale="76" fitToHeight="0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00B0F0"/>
    <pageSetUpPr fitToPage="1"/>
  </sheetPr>
  <dimension ref="A1:N12"/>
  <sheetViews>
    <sheetView workbookViewId="0">
      <selection activeCell="I8" sqref="I8"/>
    </sheetView>
  </sheetViews>
  <sheetFormatPr defaultColWidth="8.85546875" defaultRowHeight="15"/>
  <cols>
    <col min="1" max="1" width="16.140625" customWidth="1"/>
    <col min="2" max="2" width="17" customWidth="1"/>
    <col min="3" max="3" width="12.85546875" customWidth="1"/>
    <col min="4" max="4" width="9.28515625" customWidth="1"/>
    <col min="9" max="9" width="11.7109375" customWidth="1"/>
    <col min="10" max="10" width="12.28515625" customWidth="1"/>
    <col min="11" max="11" width="19.140625" customWidth="1"/>
    <col min="12" max="13" width="12.7109375" customWidth="1"/>
    <col min="14" max="14" width="20.7109375" customWidth="1"/>
  </cols>
  <sheetData>
    <row r="1" spans="1:14" ht="59.1" customHeight="1">
      <c r="A1" s="1" t="s">
        <v>5</v>
      </c>
      <c r="B1" s="1" t="s">
        <v>6</v>
      </c>
      <c r="C1" s="1" t="s">
        <v>7</v>
      </c>
      <c r="D1" s="1" t="s">
        <v>8</v>
      </c>
      <c r="E1" s="1" t="s">
        <v>9</v>
      </c>
      <c r="F1" s="1" t="s">
        <v>11</v>
      </c>
      <c r="G1" s="1" t="s">
        <v>10</v>
      </c>
      <c r="H1" s="1" t="s">
        <v>12</v>
      </c>
      <c r="I1" s="1" t="s">
        <v>13</v>
      </c>
      <c r="J1" s="1" t="s">
        <v>14</v>
      </c>
      <c r="K1" s="1" t="s">
        <v>15</v>
      </c>
      <c r="L1" s="5" t="s">
        <v>16</v>
      </c>
      <c r="M1" s="5" t="s">
        <v>17</v>
      </c>
      <c r="N1" s="1" t="s">
        <v>18</v>
      </c>
    </row>
    <row r="2" spans="1:14" ht="50.1" customHeight="1">
      <c r="A2" s="28" t="s">
        <v>89</v>
      </c>
      <c r="B2" s="2" t="s">
        <v>90</v>
      </c>
      <c r="C2" s="3" t="str">
        <f>_xlfn.DISPIMG("ID_65168EB4BCC6424B8A61B93288C96698",1)</f>
        <v>=DISPIMG("ID_65168EB4BCC6424B8A61B93288C96698",1)</v>
      </c>
      <c r="D2" s="2" t="s">
        <v>66</v>
      </c>
      <c r="E2" s="4">
        <v>0.57999999999999996</v>
      </c>
      <c r="F2" s="4">
        <v>0.99</v>
      </c>
      <c r="G2" s="4">
        <v>0.99</v>
      </c>
      <c r="H2" s="4">
        <v>0.48</v>
      </c>
      <c r="I2" s="2" t="s">
        <v>21</v>
      </c>
      <c r="J2" s="2" t="s">
        <v>38</v>
      </c>
      <c r="K2" s="2" t="s">
        <v>23</v>
      </c>
      <c r="L2" s="6">
        <v>69</v>
      </c>
      <c r="M2" s="2" t="s">
        <v>24</v>
      </c>
      <c r="N2" s="31" t="s">
        <v>91</v>
      </c>
    </row>
    <row r="3" spans="1:14" ht="50.1" customHeight="1">
      <c r="A3" s="28"/>
      <c r="B3" s="2" t="s">
        <v>92</v>
      </c>
      <c r="C3" s="3" t="str">
        <f>_xlfn.DISPIMG("ID_E46B09F8133144EFA016BC79C3BAA43E",1)</f>
        <v>=DISPIMG("ID_E46B09F8133144EFA016BC79C3BAA43E",1)</v>
      </c>
      <c r="D3" s="2" t="s">
        <v>66</v>
      </c>
      <c r="E3" s="4">
        <v>0.18</v>
      </c>
      <c r="F3" s="4">
        <v>0.99</v>
      </c>
      <c r="G3" s="4">
        <v>0.99</v>
      </c>
      <c r="H3" s="4">
        <v>0.65</v>
      </c>
      <c r="I3" s="2" t="s">
        <v>21</v>
      </c>
      <c r="J3" s="2" t="s">
        <v>38</v>
      </c>
      <c r="K3" s="2" t="s">
        <v>23</v>
      </c>
      <c r="L3" s="6">
        <v>69</v>
      </c>
      <c r="M3" s="2" t="s">
        <v>24</v>
      </c>
      <c r="N3" s="32"/>
    </row>
    <row r="4" spans="1:14" ht="50.1" customHeight="1">
      <c r="A4" s="28"/>
      <c r="B4" s="2" t="s">
        <v>93</v>
      </c>
      <c r="C4" s="3" t="str">
        <f>_xlfn.DISPIMG("ID_F2D9487A8CDF4C34A2A6EF41BD7E51F1",1)</f>
        <v>=DISPIMG("ID_F2D9487A8CDF4C34A2A6EF41BD7E51F1",1)</v>
      </c>
      <c r="D4" s="2" t="s">
        <v>66</v>
      </c>
      <c r="E4" s="4">
        <v>0.6</v>
      </c>
      <c r="F4" s="4">
        <v>0.99</v>
      </c>
      <c r="G4" s="4">
        <v>0.99</v>
      </c>
      <c r="H4" s="4">
        <v>0.49</v>
      </c>
      <c r="I4" s="2" t="s">
        <v>21</v>
      </c>
      <c r="J4" s="2" t="s">
        <v>38</v>
      </c>
      <c r="K4" s="2" t="s">
        <v>23</v>
      </c>
      <c r="L4" s="6">
        <v>69</v>
      </c>
      <c r="M4" s="2" t="s">
        <v>24</v>
      </c>
      <c r="N4" s="32"/>
    </row>
    <row r="5" spans="1:14" ht="50.1" customHeight="1">
      <c r="A5" s="28"/>
      <c r="B5" s="2" t="s">
        <v>94</v>
      </c>
      <c r="C5" s="3" t="str">
        <f>_xlfn.DISPIMG("ID_13B814B2FE834C129962A829E14CE39E",1)</f>
        <v>=DISPIMG("ID_13B814B2FE834C129962A829E14CE39E",1)</v>
      </c>
      <c r="D5" s="2" t="s">
        <v>66</v>
      </c>
      <c r="E5" s="4">
        <v>0.57999999999999996</v>
      </c>
      <c r="F5" s="4">
        <v>0.99</v>
      </c>
      <c r="G5" s="4">
        <v>0.99</v>
      </c>
      <c r="H5" s="4">
        <v>0.48</v>
      </c>
      <c r="I5" s="2" t="s">
        <v>21</v>
      </c>
      <c r="J5" s="2" t="s">
        <v>38</v>
      </c>
      <c r="K5" s="2" t="s">
        <v>23</v>
      </c>
      <c r="L5" s="6">
        <v>69</v>
      </c>
      <c r="M5" s="2" t="s">
        <v>24</v>
      </c>
      <c r="N5" s="32"/>
    </row>
    <row r="6" spans="1:14" ht="50.1" customHeight="1">
      <c r="A6" s="28"/>
      <c r="B6" s="2" t="s">
        <v>95</v>
      </c>
      <c r="C6" s="3" t="str">
        <f>_xlfn.DISPIMG("ID_0D29AE1636394DABBA1986E6CA7B2570",1)</f>
        <v>=DISPIMG("ID_0D29AE1636394DABBA1986E6CA7B2570",1)</v>
      </c>
      <c r="D6" s="2" t="s">
        <v>66</v>
      </c>
      <c r="E6" s="4">
        <v>0.57999999999999996</v>
      </c>
      <c r="F6" s="4">
        <v>0.99</v>
      </c>
      <c r="G6" s="4">
        <v>0.99</v>
      </c>
      <c r="H6" s="4">
        <v>0.48</v>
      </c>
      <c r="I6" s="2" t="s">
        <v>21</v>
      </c>
      <c r="J6" s="2" t="s">
        <v>38</v>
      </c>
      <c r="K6" s="2" t="s">
        <v>23</v>
      </c>
      <c r="L6" s="6">
        <v>69</v>
      </c>
      <c r="M6" s="2" t="s">
        <v>24</v>
      </c>
      <c r="N6" s="32"/>
    </row>
    <row r="7" spans="1:14" ht="50.1" customHeight="1">
      <c r="A7" s="28"/>
      <c r="B7" s="2" t="s">
        <v>96</v>
      </c>
      <c r="C7" s="3" t="str">
        <f>_xlfn.DISPIMG("ID_652575AD6B9C45129151C0464BB633F3",1)</f>
        <v>=DISPIMG("ID_652575AD6B9C45129151C0464BB633F3",1)</v>
      </c>
      <c r="D7" s="2" t="s">
        <v>66</v>
      </c>
      <c r="E7" s="4">
        <v>0.18</v>
      </c>
      <c r="F7" s="4">
        <v>0.99</v>
      </c>
      <c r="G7" s="4">
        <v>0.99</v>
      </c>
      <c r="H7" s="4">
        <v>0.65</v>
      </c>
      <c r="I7" s="2" t="s">
        <v>21</v>
      </c>
      <c r="J7" s="2" t="s">
        <v>38</v>
      </c>
      <c r="K7" s="2" t="s">
        <v>23</v>
      </c>
      <c r="L7" s="6">
        <v>69</v>
      </c>
      <c r="M7" s="2" t="s">
        <v>24</v>
      </c>
      <c r="N7" s="32"/>
    </row>
    <row r="8" spans="1:14" ht="50.1" customHeight="1">
      <c r="A8" s="28"/>
      <c r="B8" s="2" t="s">
        <v>97</v>
      </c>
      <c r="C8" s="3" t="str">
        <f>_xlfn.DISPIMG("ID_DD9A93B38C9B4BF189FFA11BA565C9E7",1)</f>
        <v>=DISPIMG("ID_DD9A93B38C9B4BF189FFA11BA565C9E7",1)</v>
      </c>
      <c r="D8" s="2" t="s">
        <v>66</v>
      </c>
      <c r="E8" s="4">
        <v>0.6</v>
      </c>
      <c r="F8" s="4">
        <v>0.99</v>
      </c>
      <c r="G8" s="4">
        <v>0.99</v>
      </c>
      <c r="H8" s="4">
        <v>0.49</v>
      </c>
      <c r="I8" s="2" t="s">
        <v>21</v>
      </c>
      <c r="J8" s="2" t="s">
        <v>38</v>
      </c>
      <c r="K8" s="2" t="s">
        <v>23</v>
      </c>
      <c r="L8" s="6">
        <v>69</v>
      </c>
      <c r="M8" s="2" t="s">
        <v>24</v>
      </c>
      <c r="N8" s="32"/>
    </row>
    <row r="9" spans="1:14" ht="50.1" customHeight="1">
      <c r="A9" s="28"/>
      <c r="B9" s="2" t="s">
        <v>98</v>
      </c>
      <c r="C9" s="3" t="str">
        <f>_xlfn.DISPIMG("ID_C1AC8FD09B3B41C69EB44A337E993A30",1)</f>
        <v>=DISPIMG("ID_C1AC8FD09B3B41C69EB44A337E993A30",1)</v>
      </c>
      <c r="D9" s="2" t="s">
        <v>66</v>
      </c>
      <c r="E9" s="4">
        <v>0.57999999999999996</v>
      </c>
      <c r="F9" s="4">
        <v>0.99</v>
      </c>
      <c r="G9" s="4">
        <v>0.99</v>
      </c>
      <c r="H9" s="4">
        <v>0.48</v>
      </c>
      <c r="I9" s="2" t="s">
        <v>21</v>
      </c>
      <c r="J9" s="2" t="s">
        <v>38</v>
      </c>
      <c r="K9" s="2" t="s">
        <v>23</v>
      </c>
      <c r="L9" s="6">
        <v>69</v>
      </c>
      <c r="M9" s="2" t="s">
        <v>24</v>
      </c>
      <c r="N9" s="32"/>
    </row>
    <row r="10" spans="1:14" ht="50.1" customHeight="1">
      <c r="A10" s="28"/>
      <c r="B10" s="2" t="s">
        <v>99</v>
      </c>
      <c r="C10" s="3" t="str">
        <f>_xlfn.DISPIMG("ID_986FC337BD4A4C7A825C002F26CA8BE1",1)</f>
        <v>=DISPIMG("ID_986FC337BD4A4C7A825C002F26CA8BE1",1)</v>
      </c>
      <c r="D10" s="2" t="s">
        <v>66</v>
      </c>
      <c r="E10" s="4">
        <v>0.18</v>
      </c>
      <c r="F10" s="4">
        <v>0.99</v>
      </c>
      <c r="G10" s="4">
        <v>0.99</v>
      </c>
      <c r="H10" s="4">
        <v>0.65</v>
      </c>
      <c r="I10" s="2" t="s">
        <v>21</v>
      </c>
      <c r="J10" s="2" t="s">
        <v>38</v>
      </c>
      <c r="K10" s="2" t="s">
        <v>23</v>
      </c>
      <c r="L10" s="6">
        <v>69</v>
      </c>
      <c r="M10" s="2" t="s">
        <v>24</v>
      </c>
      <c r="N10" s="32"/>
    </row>
    <row r="11" spans="1:14" ht="50.1" customHeight="1">
      <c r="A11" s="28"/>
      <c r="B11" s="2" t="s">
        <v>100</v>
      </c>
      <c r="C11" s="3" t="str">
        <f>_xlfn.DISPIMG("ID_44F5A70832EA49FC87D92FF312878BDC",1)</f>
        <v>=DISPIMG("ID_44F5A70832EA49FC87D92FF312878BDC",1)</v>
      </c>
      <c r="D11" s="2" t="s">
        <v>66</v>
      </c>
      <c r="E11" s="4">
        <v>0.6</v>
      </c>
      <c r="F11" s="4">
        <v>0.99</v>
      </c>
      <c r="G11" s="4">
        <v>0.99</v>
      </c>
      <c r="H11" s="4">
        <v>0.49</v>
      </c>
      <c r="I11" s="2" t="s">
        <v>21</v>
      </c>
      <c r="J11" s="2" t="s">
        <v>38</v>
      </c>
      <c r="K11" s="2" t="s">
        <v>23</v>
      </c>
      <c r="L11" s="6">
        <v>69</v>
      </c>
      <c r="M11" s="2" t="s">
        <v>24</v>
      </c>
      <c r="N11" s="32"/>
    </row>
    <row r="12" spans="1:14" ht="50.1" customHeight="1">
      <c r="A12" s="28"/>
      <c r="B12" s="2" t="s">
        <v>101</v>
      </c>
      <c r="C12" s="3" t="str">
        <f>_xlfn.DISPIMG("ID_3FC2C01CA9204D43A47E3CE691D3FA58",1)</f>
        <v>=DISPIMG("ID_3FC2C01CA9204D43A47E3CE691D3FA58",1)</v>
      </c>
      <c r="D12" s="2" t="s">
        <v>66</v>
      </c>
      <c r="E12" s="4">
        <v>0.57999999999999996</v>
      </c>
      <c r="F12" s="4">
        <v>0.99</v>
      </c>
      <c r="G12" s="4">
        <v>0.99</v>
      </c>
      <c r="H12" s="4">
        <v>0.48</v>
      </c>
      <c r="I12" s="2" t="s">
        <v>21</v>
      </c>
      <c r="J12" s="2" t="s">
        <v>38</v>
      </c>
      <c r="K12" s="2" t="s">
        <v>23</v>
      </c>
      <c r="L12" s="6">
        <v>69</v>
      </c>
      <c r="M12" s="2" t="s">
        <v>24</v>
      </c>
      <c r="N12" s="33"/>
    </row>
  </sheetData>
  <mergeCells count="2">
    <mergeCell ref="A2:A12"/>
    <mergeCell ref="N2:N12"/>
  </mergeCells>
  <printOptions horizontalCentered="1" verticalCentered="1"/>
  <pageMargins left="0.25" right="0.25" top="0.75" bottom="0.75" header="0.29861111111111099" footer="0.29861111111111099"/>
  <pageSetup paperSize="9" scale="73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Carbon Series</vt:lpstr>
      <vt:lpstr>Nano Ceramic Series</vt:lpstr>
      <vt:lpstr>5G HD Series</vt:lpstr>
      <vt:lpstr>Nano Pro 99% IRR</vt:lpstr>
      <vt:lpstr>Magnetron Sputtering Series</vt:lpstr>
      <vt:lpstr>Security Film</vt:lpstr>
      <vt:lpstr>Chameleon Series</vt:lpstr>
      <vt:lpstr>Architectural Series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Tony Tuka</cp:lastModifiedBy>
  <dcterms:created xsi:type="dcterms:W3CDTF">2023-05-12T11:15:00Z</dcterms:created>
  <dcterms:modified xsi:type="dcterms:W3CDTF">2024-07-23T10:21:11Z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E559300A63464AD4A579B913B32A1185_13</vt:lpwstr>
  </property>
</Properties>
</file>